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192" windowHeight="9216" activeTab="0"/>
  </bookViews>
  <sheets>
    <sheet name="Portuguese kg-m" sheetId="1" r:id="rId1"/>
    <sheet name="Pounds - inches" sheetId="2" r:id="rId2"/>
    <sheet name="English kg-m" sheetId="3" r:id="rId3"/>
    <sheet name="BMI kg-m tables" sheetId="4" r:id="rId4"/>
  </sheets>
  <definedNames/>
  <calcPr fullCalcOnLoad="1"/>
</workbook>
</file>

<file path=xl/comments1.xml><?xml version="1.0" encoding="utf-8"?>
<comments xmlns="http://schemas.openxmlformats.org/spreadsheetml/2006/main">
  <authors>
    <author>Caroline de Oliveira Martins - Consultoria em QVT</author>
  </authors>
  <commentList>
    <comment ref="A1" authorId="0">
      <text>
        <r>
          <rPr>
            <b/>
            <sz val="8"/>
            <rFont val="Tahoma"/>
            <family val="2"/>
          </rPr>
          <t xml:space="preserve">Número do prontuário: digite número do prontuário/questionário conforme entrada de dados na planilha (ex.: 1). </t>
        </r>
      </text>
    </comment>
    <comment ref="B1" authorId="0">
      <text>
        <r>
          <rPr>
            <b/>
            <sz val="8"/>
            <rFont val="Tahoma"/>
            <family val="2"/>
          </rPr>
          <t>Data da coleta de dados: digite dia/mês/ano (ex.: 1/3/2007).</t>
        </r>
      </text>
    </comment>
    <comment ref="C1" authorId="0">
      <text>
        <r>
          <rPr>
            <b/>
            <sz val="8"/>
            <rFont val="Tahoma"/>
            <family val="2"/>
          </rPr>
          <t>Nome: digite o nome do indivíduo, caso seja identificado (ex.: Pedro Freitas), ou outra informação (ex: número identidade/registro geral).</t>
        </r>
      </text>
    </comment>
    <comment ref="D1" authorId="0">
      <text>
        <r>
          <rPr>
            <b/>
            <sz val="8"/>
            <rFont val="Tahoma"/>
            <family val="2"/>
          </rPr>
          <t>Sexo: digite M para indivíduo do sexo Masculino e F para indivíduo do sexo Feminino (ex.: homem = M).</t>
        </r>
      </text>
    </comment>
    <comment ref="E1" authorId="0">
      <text>
        <r>
          <rPr>
            <b/>
            <sz val="8"/>
            <rFont val="Tahoma"/>
            <family val="2"/>
          </rPr>
          <t>Idade (anos): digite idade do indivíduo (ex.: 30).</t>
        </r>
      </text>
    </comment>
    <comment ref="F1" authorId="0">
      <text>
        <r>
          <rPr>
            <b/>
            <sz val="8"/>
            <rFont val="Tahoma"/>
            <family val="2"/>
          </rPr>
          <t>Massa corporal (kg): digite, em quilogramas, a massa corporal/peso do indivíduo (ex.: 94,7).</t>
        </r>
      </text>
    </comment>
    <comment ref="G1" authorId="0">
      <text>
        <r>
          <rPr>
            <b/>
            <sz val="8"/>
            <rFont val="Tahoma"/>
            <family val="2"/>
          </rPr>
          <t>Estatura (m): digite, em metros, a estatura/altura do indivíduo (ex.: 1,72).</t>
        </r>
      </text>
    </comment>
    <comment ref="H1" authorId="0">
      <text>
        <r>
          <rPr>
            <b/>
            <sz val="8"/>
            <rFont val="Tahoma"/>
            <family val="2"/>
          </rPr>
          <t>Índice de Massa Corporal (kg/m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8"/>
            <rFont val="Tahoma"/>
            <family val="2"/>
          </rPr>
          <t>): cálculo automático (WHO, 2007).</t>
        </r>
      </text>
    </comment>
    <comment ref="I1" authorId="0">
      <text>
        <r>
          <rPr>
            <b/>
            <sz val="8"/>
            <rFont val="Tahoma"/>
            <family val="2"/>
          </rPr>
          <t>Classificação automática</t>
        </r>
        <r>
          <rPr>
            <b/>
            <sz val="8"/>
            <rFont val="Tahoma"/>
            <family val="2"/>
          </rPr>
          <t xml:space="preserve"> do IMC (WHO, 2007). </t>
        </r>
      </text>
    </comment>
    <comment ref="J1" authorId="0">
      <text>
        <r>
          <rPr>
            <b/>
            <sz val="8"/>
            <rFont val="Tahoma"/>
            <family val="2"/>
          </rPr>
          <t>Cintura (cm): digite, em centímetros, o perímetro da cintura do indivíduo (ex.:103).</t>
        </r>
      </text>
    </comment>
    <comment ref="K1" authorId="0">
      <text>
        <r>
          <rPr>
            <b/>
            <sz val="8"/>
            <rFont val="Tahoma"/>
            <family val="2"/>
          </rPr>
          <t>Classificação automática do perímetro da cintura (cm), onde (NIH, 2000):
.Risco = apresenta risco à saúde, 
.FALSO = apresenta reduzido risco à saúde.</t>
        </r>
      </text>
    </comment>
    <comment ref="L1" authorId="0">
      <text>
        <r>
          <rPr>
            <b/>
            <sz val="8"/>
            <rFont val="Tahoma"/>
            <family val="2"/>
          </rPr>
          <t>Pressão Arterial Sistólica/PAS (mmHg): digite o valor da PAS (ex.:120).</t>
        </r>
      </text>
    </comment>
    <comment ref="M1" authorId="0">
      <text>
        <r>
          <rPr>
            <b/>
            <sz val="8"/>
            <rFont val="Tahoma"/>
            <family val="2"/>
          </rPr>
          <t>Classificação automática da PAS (NIH, 2003).</t>
        </r>
        <r>
          <rPr>
            <b/>
            <sz val="8"/>
            <color indexed="10"/>
            <rFont val="Tahoma"/>
            <family val="2"/>
          </rPr>
          <t xml:space="preserve">
Importante:</t>
        </r>
        <r>
          <rPr>
            <b/>
            <sz val="8"/>
            <rFont val="Tahoma"/>
            <family val="2"/>
          </rPr>
          <t xml:space="preserve"> tratamento determinado pela pressão sanguínea (PAS/PAD)  mais elevada (NIH, 2003).</t>
        </r>
      </text>
    </comment>
    <comment ref="N1" authorId="0">
      <text>
        <r>
          <rPr>
            <b/>
            <sz val="8"/>
            <rFont val="Tahoma"/>
            <family val="2"/>
          </rPr>
          <t>Pressão Arterial Diastólica/PAD (mmHg): digite o valor da PAD (ex.:90).</t>
        </r>
      </text>
    </comment>
    <comment ref="O1" authorId="0">
      <text>
        <r>
          <rPr>
            <b/>
            <sz val="8"/>
            <rFont val="Tahoma"/>
            <family val="2"/>
          </rPr>
          <t xml:space="preserve">Classificação automática da PAD (NIH, 2003).
</t>
        </r>
        <r>
          <rPr>
            <b/>
            <sz val="8"/>
            <color indexed="10"/>
            <rFont val="Tahoma"/>
            <family val="2"/>
          </rPr>
          <t>Importante:</t>
        </r>
        <r>
          <rPr>
            <b/>
            <sz val="8"/>
            <rFont val="Tahoma"/>
            <family val="2"/>
          </rPr>
          <t xml:space="preserve"> tratamento determinado pela pressão sanguínea (PAS/PAD)  mais elevada (NIH, 2003).</t>
        </r>
      </text>
    </comment>
    <comment ref="P1" authorId="0">
      <text>
        <r>
          <rPr>
            <b/>
            <sz val="8"/>
            <rFont val="Tahoma"/>
            <family val="2"/>
          </rPr>
          <t>Estilo de Vida Saudável de acordo com PA: classificação automática (NIH, 2003), onde
. Adotar = modificações no estilo de vida são necessárias, visando emagrecimento, dieta nutricional saudável, atividade física regular e consumo moderado de bebidas alcóolicas;
. Incentivar =  adoção de estilo de vida saudável é importante para a prevenção da hipertensão arterial e indispensável para os que já foram diagnosticados como hipertensos.</t>
        </r>
      </text>
    </comment>
  </commentList>
</comments>
</file>

<file path=xl/comments2.xml><?xml version="1.0" encoding="utf-8"?>
<comments xmlns="http://schemas.openxmlformats.org/spreadsheetml/2006/main">
  <authors>
    <author>Caroline de Oliveira Martins - Consultoria em QVT</author>
  </authors>
  <commentList>
    <comment ref="B1" authorId="0">
      <text>
        <r>
          <rPr>
            <b/>
            <sz val="8"/>
            <rFont val="Tahoma"/>
            <family val="2"/>
          </rPr>
          <t>Biometric Screening's date: type month/day/year (eg.: 3/14/2007).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File number (eg.: 1). </t>
        </r>
      </text>
    </comment>
    <comment ref="D1" authorId="0">
      <text>
        <r>
          <rPr>
            <b/>
            <sz val="8"/>
            <rFont val="Tahoma"/>
            <family val="2"/>
          </rPr>
          <t>Gender: type M for male and F for female (eg.: male = M).</t>
        </r>
      </text>
    </comment>
    <comment ref="E1" authorId="0">
      <text>
        <r>
          <rPr>
            <b/>
            <sz val="8"/>
            <rFont val="Tahoma"/>
            <family val="2"/>
          </rPr>
          <t>Age (years): type the individual's age (eg.: 30).</t>
        </r>
      </text>
    </comment>
    <comment ref="C1" authorId="0">
      <text>
        <r>
          <rPr>
            <b/>
            <sz val="8"/>
            <rFont val="Tahoma"/>
            <family val="2"/>
          </rPr>
          <t>Name: type the individual's name or another information (eg.: ID number).</t>
        </r>
      </text>
    </comment>
    <comment ref="F1" authorId="0">
      <text>
        <r>
          <rPr>
            <b/>
            <sz val="8"/>
            <rFont val="Tahoma"/>
            <family val="2"/>
          </rPr>
          <t>Weigth (pounds): type, in pounds, the individual's weight (eg.: 180).</t>
        </r>
      </text>
    </comment>
    <comment ref="G1" authorId="0">
      <text>
        <r>
          <rPr>
            <b/>
            <sz val="8"/>
            <rFont val="Tahoma"/>
            <family val="2"/>
          </rPr>
          <t>Height (inches): type, in inches, the individual's height (eg.: 65).</t>
        </r>
      </text>
    </comment>
    <comment ref="J1" authorId="0">
      <text>
        <r>
          <rPr>
            <b/>
            <sz val="8"/>
            <rFont val="Tahoma"/>
            <family val="2"/>
          </rPr>
          <t>Waist circumference (in): type, in inches, the individual's waist circumference (eg.: 50).</t>
        </r>
      </text>
    </comment>
    <comment ref="H1" authorId="0">
      <text>
        <r>
          <rPr>
            <b/>
            <sz val="8"/>
            <rFont val="Tahoma"/>
            <family val="2"/>
          </rPr>
          <t>Body Mass Index (kg/m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8"/>
            <rFont val="Tahoma"/>
            <family val="2"/>
          </rPr>
          <t>):  automatic calculation (WHO, 2007).</t>
        </r>
      </text>
    </comment>
    <comment ref="P1" authorId="0">
      <text>
        <r>
          <rPr>
            <b/>
            <sz val="8"/>
            <rFont val="Tahoma"/>
            <family val="2"/>
          </rPr>
          <t>Lifestyle Modification/Blood Pressure(BP): automatic classification (NIH, 2003),
.Encourage = adoption of healthy lifestyles is critical for the prevention of
high BP and is an indispensable part of the management of those with hypertension; 
.Yes =  major lifestyle modifications are necessary (eg.: weight reduction, dietary approaches, regular aerobic physical activity and moderation of alcohol consumption).</t>
        </r>
      </text>
    </comment>
    <comment ref="I1" authorId="0">
      <text>
        <r>
          <rPr>
            <b/>
            <sz val="8"/>
            <rFont val="Tahoma"/>
            <family val="2"/>
          </rPr>
          <t>BMI automatic classification (WHO, 2007).</t>
        </r>
      </text>
    </comment>
    <comment ref="K1" authorId="0">
      <text>
        <r>
          <rPr>
            <b/>
            <sz val="8"/>
            <rFont val="Tahoma"/>
            <family val="2"/>
          </rPr>
          <t>Waist circumference automatic classification (NIH, 2000):
.Risk= disease risk for type 2 diabetes, hypertension, and cardiovascular disease;
.FALSO = low disease risk for type 2 diabetes, hypertension, and cardiovascular disease.</t>
        </r>
      </text>
    </comment>
    <comment ref="L1" authorId="0">
      <text>
        <r>
          <rPr>
            <b/>
            <sz val="8"/>
            <rFont val="Tahoma"/>
            <family val="2"/>
          </rPr>
          <t>Systolic Blood Pressure/SBP (mmHg): type the individual's SBP (eg.:120).</t>
        </r>
      </text>
    </comment>
    <comment ref="N1" authorId="0">
      <text>
        <r>
          <rPr>
            <b/>
            <sz val="8"/>
            <rFont val="Tahoma"/>
            <family val="2"/>
          </rPr>
          <t>Diastolic Blood Pressure/DBP (mmHg): type the individual's DBP (eg.: 90).</t>
        </r>
      </text>
    </comment>
    <comment ref="M1" authorId="0">
      <text>
        <r>
          <rPr>
            <b/>
            <sz val="8"/>
            <rFont val="Tahoma"/>
            <family val="2"/>
          </rPr>
          <t xml:space="preserve">SBP automatic classification. </t>
        </r>
        <r>
          <rPr>
            <b/>
            <sz val="8"/>
            <color indexed="10"/>
            <rFont val="Tahoma"/>
            <family val="2"/>
          </rPr>
          <t>Important:</t>
        </r>
        <r>
          <rPr>
            <b/>
            <sz val="8"/>
            <rFont val="Tahoma"/>
            <family val="2"/>
          </rPr>
          <t xml:space="preserve"> treatment determined by highest BP category (NIH, 2003).</t>
        </r>
      </text>
    </comment>
    <comment ref="O1" authorId="0">
      <text>
        <r>
          <rPr>
            <b/>
            <sz val="8"/>
            <rFont val="Tahoma"/>
            <family val="2"/>
          </rPr>
          <t xml:space="preserve">DBP automatic classification. 
</t>
        </r>
        <r>
          <rPr>
            <b/>
            <sz val="8"/>
            <color indexed="10"/>
            <rFont val="Tahoma"/>
            <family val="2"/>
          </rPr>
          <t>Important:</t>
        </r>
        <r>
          <rPr>
            <b/>
            <sz val="8"/>
            <rFont val="Tahoma"/>
            <family val="2"/>
          </rPr>
          <t xml:space="preserve"> treatment determined by highest BP category (NIH, 2003).</t>
        </r>
      </text>
    </comment>
  </commentList>
</comments>
</file>

<file path=xl/comments3.xml><?xml version="1.0" encoding="utf-8"?>
<comments xmlns="http://schemas.openxmlformats.org/spreadsheetml/2006/main">
  <authors>
    <author>Caroline de Oliveira Martins - Consultoria em QVT</author>
  </authors>
  <commentList>
    <comment ref="A1" authorId="0">
      <text>
        <r>
          <rPr>
            <b/>
            <sz val="8"/>
            <rFont val="Tahoma"/>
            <family val="2"/>
          </rPr>
          <t xml:space="preserve">File number (eg.: 1). </t>
        </r>
      </text>
    </comment>
    <comment ref="B1" authorId="0">
      <text>
        <r>
          <rPr>
            <b/>
            <sz val="8"/>
            <rFont val="Tahoma"/>
            <family val="2"/>
          </rPr>
          <t>Biometric Screening's date: type month/day/year (eg.: 1/27/2007).</t>
        </r>
      </text>
    </comment>
    <comment ref="C1" authorId="0">
      <text>
        <r>
          <rPr>
            <b/>
            <sz val="8"/>
            <rFont val="Tahoma"/>
            <family val="2"/>
          </rPr>
          <t>Name: type the individual's name or another information (eg.: ID number).</t>
        </r>
      </text>
    </comment>
    <comment ref="D1" authorId="0">
      <text>
        <r>
          <rPr>
            <b/>
            <sz val="8"/>
            <rFont val="Tahoma"/>
            <family val="2"/>
          </rPr>
          <t>Gender: type M for male and F for female (eg.: male = M).</t>
        </r>
      </text>
    </comment>
    <comment ref="E1" authorId="0">
      <text>
        <r>
          <rPr>
            <b/>
            <sz val="8"/>
            <rFont val="Tahoma"/>
            <family val="2"/>
          </rPr>
          <t>Age (years): type the individual's age (eg.: 30).</t>
        </r>
      </text>
    </comment>
    <comment ref="F1" authorId="0">
      <text>
        <r>
          <rPr>
            <b/>
            <sz val="8"/>
            <rFont val="Tahoma"/>
            <family val="2"/>
          </rPr>
          <t>Weigth (kg): type, in kilograms, the individual's weight (eg.: 80).</t>
        </r>
      </text>
    </comment>
    <comment ref="G1" authorId="0">
      <text>
        <r>
          <rPr>
            <b/>
            <sz val="8"/>
            <rFont val="Tahoma"/>
            <family val="2"/>
          </rPr>
          <t>Height (m): type, in metres, the individual's height (eg.: 1,65).</t>
        </r>
      </text>
    </comment>
    <comment ref="H1" authorId="0">
      <text>
        <r>
          <rPr>
            <b/>
            <sz val="8"/>
            <rFont val="Tahoma"/>
            <family val="2"/>
          </rPr>
          <t>Body Mass Index (kg/m</t>
        </r>
        <r>
          <rPr>
            <b/>
            <vertAlign val="superscript"/>
            <sz val="8"/>
            <rFont val="Tahoma"/>
            <family val="2"/>
          </rPr>
          <t>2</t>
        </r>
        <r>
          <rPr>
            <b/>
            <sz val="8"/>
            <rFont val="Tahoma"/>
            <family val="2"/>
          </rPr>
          <t>):  automatic calculation (WHO, 2007).</t>
        </r>
      </text>
    </comment>
    <comment ref="I1" authorId="0">
      <text>
        <r>
          <rPr>
            <b/>
            <sz val="8"/>
            <rFont val="Tahoma"/>
            <family val="2"/>
          </rPr>
          <t xml:space="preserve">BMI automatic </t>
        </r>
        <r>
          <rPr>
            <b/>
            <sz val="8"/>
            <rFont val="Tahoma"/>
            <family val="2"/>
          </rPr>
          <t xml:space="preserve"> classification (WHO, 2007). </t>
        </r>
      </text>
    </comment>
    <comment ref="J1" authorId="0">
      <text>
        <r>
          <rPr>
            <b/>
            <sz val="8"/>
            <rFont val="Tahoma"/>
            <family val="2"/>
          </rPr>
          <t>Waist circumference (cm): type, in centimetres, the individual's waist circumference (eg.: 103).</t>
        </r>
      </text>
    </comment>
    <comment ref="K1" authorId="0">
      <text>
        <r>
          <rPr>
            <b/>
            <sz val="8"/>
            <rFont val="Tahoma"/>
            <family val="2"/>
          </rPr>
          <t>Waist circumference automatic classification (NIH, 2000):
.Risk= disease risk for type 2 diabetes, hypertension, and cardiovascular disease;
.FALSO = low disease risk for type 2 diabetes, hypertension, and cardiovascular disease.</t>
        </r>
      </text>
    </comment>
    <comment ref="L1" authorId="0">
      <text>
        <r>
          <rPr>
            <b/>
            <sz val="8"/>
            <rFont val="Tahoma"/>
            <family val="2"/>
          </rPr>
          <t>Systolic Blood Pressure/SBP (mmHg): type the individual's SBP (eg.:120).</t>
        </r>
      </text>
    </comment>
    <comment ref="M1" authorId="0">
      <text>
        <r>
          <rPr>
            <b/>
            <sz val="8"/>
            <rFont val="Tahoma"/>
            <family val="2"/>
          </rPr>
          <t xml:space="preserve">SBP automatic classification. </t>
        </r>
        <r>
          <rPr>
            <b/>
            <sz val="8"/>
            <color indexed="10"/>
            <rFont val="Tahoma"/>
            <family val="2"/>
          </rPr>
          <t>Important:</t>
        </r>
        <r>
          <rPr>
            <b/>
            <sz val="8"/>
            <rFont val="Tahoma"/>
            <family val="2"/>
          </rPr>
          <t xml:space="preserve"> treatment determined by highest BP category (NIH, 2003).</t>
        </r>
      </text>
    </comment>
    <comment ref="N1" authorId="0">
      <text>
        <r>
          <rPr>
            <b/>
            <sz val="8"/>
            <rFont val="Tahoma"/>
            <family val="2"/>
          </rPr>
          <t>Diastolic Blood Pressure/DBP (mmHg): type the individual's DBP (eg.: 90).</t>
        </r>
      </text>
    </comment>
    <comment ref="O1" authorId="0">
      <text>
        <r>
          <rPr>
            <b/>
            <sz val="8"/>
            <rFont val="Tahoma"/>
            <family val="2"/>
          </rPr>
          <t xml:space="preserve">DBP automatic classification. 
</t>
        </r>
        <r>
          <rPr>
            <b/>
            <sz val="8"/>
            <color indexed="10"/>
            <rFont val="Tahoma"/>
            <family val="2"/>
          </rPr>
          <t>Important:</t>
        </r>
        <r>
          <rPr>
            <b/>
            <sz val="8"/>
            <rFont val="Tahoma"/>
            <family val="2"/>
          </rPr>
          <t xml:space="preserve"> treatment determined by highest BP category (NIH, 2003).</t>
        </r>
      </text>
    </comment>
    <comment ref="P1" authorId="0">
      <text>
        <r>
          <rPr>
            <b/>
            <sz val="8"/>
            <rFont val="Tahoma"/>
            <family val="2"/>
          </rPr>
          <t>Lifestyle Modification/Blood Pressure(BP): automatic classification (NIH, 2003),
.Encourage = adoption of healthy lifestyles is critical for the prevention of
high BP and is an indispensable part of the management of those with hypertension; 
.Yes =  major lifestyle modifications are necessary (eg.: weight reduction, dietary approaches, regular aerobic physical activity and moderation of alcohol consumption).</t>
        </r>
      </text>
    </comment>
  </commentList>
</comments>
</file>

<file path=xl/sharedStrings.xml><?xml version="1.0" encoding="utf-8"?>
<sst xmlns="http://schemas.openxmlformats.org/spreadsheetml/2006/main" count="193" uniqueCount="94">
  <si>
    <t>Number</t>
  </si>
  <si>
    <t>Date</t>
  </si>
  <si>
    <t>Name</t>
  </si>
  <si>
    <t>Gender</t>
  </si>
  <si>
    <t>Age</t>
  </si>
  <si>
    <t>Weight</t>
  </si>
  <si>
    <t>Height</t>
  </si>
  <si>
    <t>BMI</t>
  </si>
  <si>
    <t>Waist</t>
  </si>
  <si>
    <t>Waist Clas</t>
  </si>
  <si>
    <t>BMI Clas</t>
  </si>
  <si>
    <t>SBP</t>
  </si>
  <si>
    <t>SBP Clas</t>
  </si>
  <si>
    <t>DBP</t>
  </si>
  <si>
    <t>Lifestyle Modification</t>
  </si>
  <si>
    <t>DBP Clas</t>
  </si>
  <si>
    <t xml:space="preserve">Estatura </t>
  </si>
  <si>
    <t>NORMAL</t>
  </si>
  <si>
    <t>(altura)</t>
  </si>
  <si>
    <t>Source: adapted from World Health Organization (WHO). Global Database of  Body Mass Index - BMI classification. Available in: &lt;http://www.who.int/bmi/index.jsp?introPage=intro_3.html&gt;. Visited:ago 22, 2006.</t>
  </si>
  <si>
    <t>em metros</t>
  </si>
  <si>
    <t>OBS. The BMI table in kg/m was inspired by The Body Mass Index Table in inches/pounds (NIH, 2000). Source: National Institutes of Health (NHI). Practical guide to the identification, evaluation, and treatment of overweight and obesity in adults. Bethesda (Maryland, USA), publication no 00-4084, 2000, p.46.</t>
  </si>
  <si>
    <t>DÉFICIT</t>
  </si>
  <si>
    <t>(talla)</t>
  </si>
  <si>
    <t>mts</t>
  </si>
  <si>
    <t>Número</t>
  </si>
  <si>
    <t>Data</t>
  </si>
  <si>
    <t>Nome</t>
  </si>
  <si>
    <t>Sexo</t>
  </si>
  <si>
    <t>Idade</t>
  </si>
  <si>
    <t>MC</t>
  </si>
  <si>
    <t>Est</t>
  </si>
  <si>
    <t>IMC</t>
  </si>
  <si>
    <t>ClasIMC</t>
  </si>
  <si>
    <t>Cintura</t>
  </si>
  <si>
    <t>ClasCintura</t>
  </si>
  <si>
    <t>PAS</t>
  </si>
  <si>
    <t>ClasPAS</t>
  </si>
  <si>
    <t>PAD</t>
  </si>
  <si>
    <t>ClasPAD</t>
  </si>
  <si>
    <t>Estilo de Vida</t>
  </si>
  <si>
    <t>ABAIXO</t>
  </si>
  <si>
    <t>DO PESO</t>
  </si>
  <si>
    <t>BMI table objective: to help BMI classification when computers/calculators are not available.</t>
  </si>
  <si>
    <t>PRÉ-OBESO</t>
  </si>
  <si>
    <t>PREOBESO</t>
  </si>
  <si>
    <t xml:space="preserve">OBESO </t>
  </si>
  <si>
    <t>OBESO</t>
  </si>
  <si>
    <t>CLASE 1</t>
  </si>
  <si>
    <t>CLASE 2</t>
  </si>
  <si>
    <t>CLASE 3</t>
  </si>
  <si>
    <t>CLASSE 1</t>
  </si>
  <si>
    <t>CLASSE 2</t>
  </si>
  <si>
    <t>CLASSE 3</t>
  </si>
  <si>
    <r>
      <t>CLASIFICACIÓN DEL INDICE DE MASA CORPORAL / IMC   EN ADULTOS DE 18 A 64 AÑOS - Valor aproximado del IMC (kg/m</t>
    </r>
    <r>
      <rPr>
        <b/>
        <vertAlign val="superscript"/>
        <sz val="11"/>
        <color indexed="9"/>
        <rFont val="Arial"/>
        <family val="2"/>
      </rPr>
      <t>2</t>
    </r>
    <r>
      <rPr>
        <b/>
        <sz val="11"/>
        <color indexed="9"/>
        <rFont val="Arial"/>
        <family val="2"/>
      </rPr>
      <t>)</t>
    </r>
  </si>
  <si>
    <r>
      <t>CLASSIFICAÇÃO DO ÍNDICE DE MASSA CORPORAL / IMC  EM ADULTOS DE 18 A 64 ANOS - Valor aproximado do IMC (kg/m</t>
    </r>
    <r>
      <rPr>
        <b/>
        <vertAlign val="superscript"/>
        <sz val="11"/>
        <color indexed="9"/>
        <rFont val="Arial"/>
        <family val="2"/>
      </rPr>
      <t>2</t>
    </r>
    <r>
      <rPr>
        <b/>
        <sz val="11"/>
        <color indexed="9"/>
        <rFont val="Arial"/>
        <family val="2"/>
      </rPr>
      <t>)</t>
    </r>
  </si>
  <si>
    <t>PRÉ-OBESIDADE</t>
  </si>
  <si>
    <t xml:space="preserve">OBESIDADE </t>
  </si>
  <si>
    <t>OBESIDADE</t>
  </si>
  <si>
    <r>
      <t>OBS: quando classificação for imprecisa, o cálculo do IMC deve ser realizado "à mão", dividindo-se a massa corporal (quilogramas) pela estatura (metros) elevada ao quadrado = Massa Corporal/(Estatura)</t>
    </r>
    <r>
      <rPr>
        <b/>
        <vertAlign val="superscript"/>
        <sz val="10"/>
        <rFont val="Arial"/>
        <family val="2"/>
      </rPr>
      <t>2.</t>
    </r>
  </si>
  <si>
    <t>Exemplo de utilização: indivíduo com estatura de 1,55m e massa corporal de 50kg apresenta IMC = 21 (Normal).</t>
  </si>
  <si>
    <t>S</t>
  </si>
  <si>
    <t>M</t>
  </si>
  <si>
    <t>D</t>
  </si>
  <si>
    <t>A</t>
  </si>
  <si>
    <t>E</t>
  </si>
  <si>
    <t>O</t>
  </si>
  <si>
    <t>I</t>
  </si>
  <si>
    <t>B</t>
  </si>
  <si>
    <t>Legenda:</t>
  </si>
  <si>
    <t>quadrado branco = massa corporal (kg)</t>
  </si>
  <si>
    <t>V</t>
  </si>
  <si>
    <t>quadrado lilás = estatura (m)</t>
  </si>
  <si>
    <t>C</t>
  </si>
  <si>
    <t>quadrado turquesa = classificação IMC/abaixo do peso</t>
  </si>
  <si>
    <t>R</t>
  </si>
  <si>
    <t>X</t>
  </si>
  <si>
    <t>quadrado azul =  classificação IMC/normal</t>
  </si>
  <si>
    <t>quadrado amarelo =  classificação IMC/pré-obesidade</t>
  </si>
  <si>
    <t>T</t>
  </si>
  <si>
    <t>quadrado laranja claro =  classificação IMC/obesidade classe 1</t>
  </si>
  <si>
    <t>quadrado laranja escuro =  classificação IMC/obesidade classe 2</t>
  </si>
  <si>
    <t>N</t>
  </si>
  <si>
    <t>quadrado vermelho =  classificação IMC/obesidade classe 3</t>
  </si>
  <si>
    <t>P</t>
  </si>
  <si>
    <t>*The BMI table in kg/m was inspired by The Body Mass Index Table in inches/pounds (NIH, 2000). Source: National Institutes of Health (NIH). Practical guide to the identification, evaluation, and treatment of overweight and obesity in adults. Bethesda (Maryland, USA), publication no 00-4084, 2000, p.46.</t>
  </si>
  <si>
    <t>*A figura anteriormente apresentada pode ser copiada, colada e dimensionada, permitindo sua impressão em tamanhos variados.</t>
  </si>
  <si>
    <t>Source: adapted from World Health Organization (WHO). Global Database of  Body Mass Index - BMI classification. Available at: &lt;http://www.who.int/bmi/index.jsp?introPage=intro_3.html&gt;. Accessed march 22, 2007.</t>
  </si>
  <si>
    <t>Fonte: tabela criada por Caroline de Oliveira Martins, utilizando classificação do IMC de World Health Organization (WHO. Global Database of  Body Mass Index - BMI classification. Available at: &lt;http://www.who.int/bmi/index.jsp?introPage=intro_3.html&gt;. Accessed march 22, 2007.). Obs: tabela do IMC inspirada em The Body Mass Index Table in inches/pounds, do National Institutes of Health (NIH. Practical guide to the identification, evaluation, and treatment of overweight and obesity in adults. Bethesda (Maryland, USA), publication no 00-4084, 2000, p.46).</t>
  </si>
  <si>
    <t>R e f e r e n c e s</t>
  </si>
  <si>
    <t>National High Blood Pressure Education Program. The Seventh Report of the Joint National Committee on Prevention, Detection, Evaluation, and Treatment of High Blood Pressure (NIH Publication No. 03-5233). Bethesda, Md: National Institutes of Health. Available at: &lt;http://www.nhlbi.nih.gov/guidelines/hypertension/express.pdf&gt; ; accessed October 13, 2003.</t>
  </si>
  <si>
    <t>National Institutes of Health, National Heart Lung and Blood Institute, and North American Association for the Study of Obesity. 2000. The practical guide: identification, evaluation, and treatment of overweight and obesity in adults (NIH Publication No. 00-4084). Bethesda, Md: National Institutes of Health. Available at: &lt;http://www.nhlbi.nih.gov/guidelines/obesity/prctgd_c.pdf&gt;; accessed March  20, 2001.</t>
  </si>
  <si>
    <t>World Health Organization. Global Database of Body Mass Index - BMI classification. Available at: &lt;http://www.who.int/bmi/index.jsp?introPage=intro_3.html&gt;; accessed March 22, 2007.</t>
  </si>
  <si>
    <t>R e f e r ê n c i a s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</si>
</sst>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  <numFmt numFmtId="173" formatCode="d/m/yy"/>
    <numFmt numFmtId="174" formatCode="dd/mm/yy"/>
    <numFmt numFmtId="175" formatCode="00000"/>
    <numFmt numFmtId="176" formatCode="0.0000"/>
    <numFmt numFmtId="177" formatCode="0.000"/>
    <numFmt numFmtId="178" formatCode="0.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_(* #,##0.0_);_(* \(#,##0.0\);_(* &quot;-&quot;??_);_(@_)"/>
    <numFmt numFmtId="183" formatCode="_(* #,##0.000_);_(* \(#,##0.000\);_(* &quot;-&quot;??_);_(@_)"/>
    <numFmt numFmtId="184" formatCode="[$-416]dddd\,\ d&quot; de &quot;mmmm&quot; de &quot;yyyy"/>
    <numFmt numFmtId="185" formatCode="m/d/yyyy;@"/>
    <numFmt numFmtId="186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6"/>
      <color indexed="44"/>
      <name val="Times New Roman"/>
      <family val="1"/>
    </font>
    <font>
      <b/>
      <sz val="12"/>
      <color indexed="9"/>
      <name val="Arial"/>
      <family val="2"/>
    </font>
    <font>
      <b/>
      <sz val="10"/>
      <color indexed="44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sz val="5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72" fontId="1" fillId="33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7" fillId="35" borderId="10" xfId="0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40" borderId="17" xfId="0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12" fillId="37" borderId="15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0" fontId="9" fillId="35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0" fillId="37" borderId="28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1" fillId="41" borderId="29" xfId="0" applyNumberFormat="1" applyFont="1" applyFill="1" applyBorder="1" applyAlignment="1">
      <alignment horizontal="center"/>
    </xf>
    <xf numFmtId="2" fontId="1" fillId="41" borderId="30" xfId="0" applyNumberFormat="1" applyFont="1" applyFill="1" applyBorder="1" applyAlignment="1">
      <alignment horizontal="center"/>
    </xf>
    <xf numFmtId="2" fontId="1" fillId="42" borderId="31" xfId="0" applyNumberFormat="1" applyFont="1" applyFill="1" applyBorder="1" applyAlignment="1">
      <alignment horizontal="center"/>
    </xf>
    <xf numFmtId="2" fontId="1" fillId="42" borderId="32" xfId="0" applyNumberFormat="1" applyFont="1" applyFill="1" applyBorder="1" applyAlignment="1">
      <alignment horizontal="center"/>
    </xf>
    <xf numFmtId="178" fontId="13" fillId="0" borderId="0" xfId="0" applyNumberFormat="1" applyFont="1" applyAlignment="1">
      <alignment/>
    </xf>
    <xf numFmtId="174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82" fontId="0" fillId="0" borderId="0" xfId="53" applyNumberFormat="1" applyFont="1" applyAlignment="1">
      <alignment horizontal="center"/>
    </xf>
    <xf numFmtId="0" fontId="0" fillId="34" borderId="0" xfId="0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183" fontId="0" fillId="0" borderId="0" xfId="53" applyNumberFormat="1" applyFont="1" applyAlignment="1">
      <alignment horizontal="center"/>
    </xf>
    <xf numFmtId="177" fontId="0" fillId="0" borderId="0" xfId="53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53" applyNumberFormat="1" applyFont="1" applyAlignment="1">
      <alignment horizontal="center"/>
    </xf>
    <xf numFmtId="0" fontId="1" fillId="43" borderId="15" xfId="0" applyFont="1" applyFill="1" applyBorder="1" applyAlignment="1">
      <alignment horizontal="center"/>
    </xf>
    <xf numFmtId="0" fontId="1" fillId="43" borderId="33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185" fontId="0" fillId="0" borderId="0" xfId="0" applyNumberFormat="1" applyFont="1" applyAlignment="1">
      <alignment horizontal="center"/>
    </xf>
    <xf numFmtId="0" fontId="1" fillId="41" borderId="25" xfId="0" applyFont="1" applyFill="1" applyBorder="1" applyAlignment="1">
      <alignment horizontal="center"/>
    </xf>
    <xf numFmtId="0" fontId="1" fillId="41" borderId="26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8" fillId="41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horizontal="left"/>
    </xf>
    <xf numFmtId="0" fontId="7" fillId="44" borderId="0" xfId="0" applyFont="1" applyFill="1" applyAlignment="1">
      <alignment/>
    </xf>
    <xf numFmtId="0" fontId="1" fillId="45" borderId="0" xfId="0" applyFont="1" applyFill="1" applyAlignment="1">
      <alignment/>
    </xf>
    <xf numFmtId="0" fontId="1" fillId="46" borderId="0" xfId="0" applyFont="1" applyFill="1" applyAlignment="1">
      <alignment/>
    </xf>
    <xf numFmtId="0" fontId="7" fillId="47" borderId="0" xfId="0" applyFont="1" applyFill="1" applyAlignment="1">
      <alignment horizontal="left"/>
    </xf>
    <xf numFmtId="0" fontId="7" fillId="47" borderId="0" xfId="0" applyFont="1" applyFill="1" applyAlignment="1">
      <alignment/>
    </xf>
    <xf numFmtId="0" fontId="0" fillId="47" borderId="0" xfId="0" applyFill="1" applyAlignment="1">
      <alignment/>
    </xf>
    <xf numFmtId="0" fontId="19" fillId="47" borderId="0" xfId="0" applyFont="1" applyFill="1" applyAlignment="1">
      <alignment horizontal="left"/>
    </xf>
    <xf numFmtId="0" fontId="0" fillId="44" borderId="0" xfId="0" applyFill="1" applyAlignment="1">
      <alignment/>
    </xf>
    <xf numFmtId="0" fontId="20" fillId="0" borderId="0" xfId="0" applyFont="1" applyAlignment="1">
      <alignment/>
    </xf>
    <xf numFmtId="0" fontId="14" fillId="48" borderId="0" xfId="0" applyFont="1" applyFill="1" applyAlignment="1">
      <alignment/>
    </xf>
    <xf numFmtId="0" fontId="0" fillId="48" borderId="0" xfId="0" applyFill="1" applyAlignment="1">
      <alignment/>
    </xf>
    <xf numFmtId="0" fontId="1" fillId="49" borderId="34" xfId="0" applyFont="1" applyFill="1" applyBorder="1" applyAlignment="1">
      <alignment horizontal="left"/>
    </xf>
    <xf numFmtId="0" fontId="0" fillId="49" borderId="35" xfId="0" applyFill="1" applyBorder="1" applyAlignment="1">
      <alignment/>
    </xf>
    <xf numFmtId="0" fontId="0" fillId="49" borderId="36" xfId="0" applyFill="1" applyBorder="1" applyAlignment="1">
      <alignment/>
    </xf>
    <xf numFmtId="0" fontId="21" fillId="29" borderId="0" xfId="0" applyFont="1" applyFill="1" applyAlignment="1">
      <alignment/>
    </xf>
    <xf numFmtId="0" fontId="0" fillId="29" borderId="0" xfId="0" applyFont="1" applyFill="1" applyAlignment="1">
      <alignment horizontal="center"/>
    </xf>
    <xf numFmtId="0" fontId="0" fillId="29" borderId="0" xfId="0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horizontal="left"/>
    </xf>
    <xf numFmtId="0" fontId="7" fillId="50" borderId="37" xfId="0" applyFont="1" applyFill="1" applyBorder="1" applyAlignment="1">
      <alignment horizontal="center"/>
    </xf>
    <xf numFmtId="0" fontId="7" fillId="50" borderId="0" xfId="0" applyFont="1" applyFill="1" applyBorder="1" applyAlignment="1">
      <alignment horizontal="center"/>
    </xf>
    <xf numFmtId="0" fontId="7" fillId="50" borderId="38" xfId="0" applyFont="1" applyFill="1" applyBorder="1" applyAlignment="1">
      <alignment horizontal="center"/>
    </xf>
    <xf numFmtId="0" fontId="7" fillId="43" borderId="37" xfId="0" applyFont="1" applyFill="1" applyBorder="1" applyAlignment="1">
      <alignment horizontal="center"/>
    </xf>
    <xf numFmtId="0" fontId="7" fillId="43" borderId="0" xfId="0" applyFont="1" applyFill="1" applyBorder="1" applyAlignment="1">
      <alignment horizontal="center"/>
    </xf>
    <xf numFmtId="0" fontId="7" fillId="43" borderId="13" xfId="0" applyFont="1" applyFill="1" applyBorder="1" applyAlignment="1">
      <alignment horizontal="center"/>
    </xf>
    <xf numFmtId="0" fontId="7" fillId="50" borderId="11" xfId="0" applyFont="1" applyFill="1" applyBorder="1" applyAlignment="1">
      <alignment horizontal="center"/>
    </xf>
    <xf numFmtId="0" fontId="7" fillId="50" borderId="12" xfId="0" applyFont="1" applyFill="1" applyBorder="1" applyAlignment="1">
      <alignment horizontal="center"/>
    </xf>
    <xf numFmtId="0" fontId="7" fillId="43" borderId="11" xfId="0" applyFont="1" applyFill="1" applyBorder="1" applyAlignment="1">
      <alignment horizontal="center"/>
    </xf>
    <xf numFmtId="0" fontId="7" fillId="43" borderId="12" xfId="0" applyFont="1" applyFill="1" applyBorder="1" applyAlignment="1">
      <alignment horizontal="center"/>
    </xf>
    <xf numFmtId="0" fontId="7" fillId="50" borderId="39" xfId="0" applyFont="1" applyFill="1" applyBorder="1" applyAlignment="1">
      <alignment horizontal="center"/>
    </xf>
    <xf numFmtId="0" fontId="7" fillId="50" borderId="40" xfId="0" applyFont="1" applyFill="1" applyBorder="1" applyAlignment="1">
      <alignment horizontal="center"/>
    </xf>
    <xf numFmtId="0" fontId="7" fillId="50" borderId="41" xfId="0" applyFont="1" applyFill="1" applyBorder="1" applyAlignment="1">
      <alignment horizontal="center"/>
    </xf>
    <xf numFmtId="0" fontId="7" fillId="43" borderId="39" xfId="0" applyFont="1" applyFill="1" applyBorder="1" applyAlignment="1">
      <alignment horizontal="center"/>
    </xf>
    <xf numFmtId="0" fontId="7" fillId="43" borderId="40" xfId="0" applyFont="1" applyFill="1" applyBorder="1" applyAlignment="1">
      <alignment horizontal="center"/>
    </xf>
    <xf numFmtId="0" fontId="7" fillId="43" borderId="42" xfId="0" applyFont="1" applyFill="1" applyBorder="1" applyAlignment="1">
      <alignment horizontal="center"/>
    </xf>
    <xf numFmtId="0" fontId="15" fillId="51" borderId="43" xfId="0" applyFont="1" applyFill="1" applyBorder="1" applyAlignment="1">
      <alignment horizontal="center"/>
    </xf>
    <xf numFmtId="0" fontId="15" fillId="51" borderId="44" xfId="0" applyFont="1" applyFill="1" applyBorder="1" applyAlignment="1">
      <alignment horizontal="center"/>
    </xf>
    <xf numFmtId="0" fontId="15" fillId="51" borderId="45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1" fillId="51" borderId="46" xfId="0" applyFont="1" applyFill="1" applyBorder="1" applyAlignment="1">
      <alignment horizontal="center"/>
    </xf>
    <xf numFmtId="0" fontId="11" fillId="51" borderId="47" xfId="0" applyFont="1" applyFill="1" applyBorder="1" applyAlignment="1">
      <alignment horizontal="center"/>
    </xf>
    <xf numFmtId="0" fontId="7" fillId="50" borderId="48" xfId="0" applyFont="1" applyFill="1" applyBorder="1" applyAlignment="1">
      <alignment horizontal="center"/>
    </xf>
    <xf numFmtId="0" fontId="7" fillId="50" borderId="49" xfId="0" applyFont="1" applyFill="1" applyBorder="1" applyAlignment="1">
      <alignment horizontal="center"/>
    </xf>
    <xf numFmtId="0" fontId="7" fillId="43" borderId="48" xfId="0" applyFont="1" applyFill="1" applyBorder="1" applyAlignment="1">
      <alignment horizontal="center"/>
    </xf>
    <xf numFmtId="0" fontId="7" fillId="43" borderId="49" xfId="0" applyFont="1" applyFill="1" applyBorder="1" applyAlignment="1">
      <alignment horizontal="center"/>
    </xf>
    <xf numFmtId="0" fontId="1" fillId="46" borderId="48" xfId="0" applyFont="1" applyFill="1" applyBorder="1" applyAlignment="1">
      <alignment horizontal="center"/>
    </xf>
    <xf numFmtId="0" fontId="1" fillId="46" borderId="40" xfId="0" applyFont="1" applyFill="1" applyBorder="1" applyAlignment="1">
      <alignment horizontal="center"/>
    </xf>
    <xf numFmtId="0" fontId="1" fillId="46" borderId="49" xfId="0" applyFont="1" applyFill="1" applyBorder="1" applyAlignment="1">
      <alignment horizontal="center"/>
    </xf>
    <xf numFmtId="0" fontId="7" fillId="52" borderId="48" xfId="0" applyFont="1" applyFill="1" applyBorder="1" applyAlignment="1">
      <alignment horizontal="center"/>
    </xf>
    <xf numFmtId="0" fontId="7" fillId="52" borderId="40" xfId="0" applyFont="1" applyFill="1" applyBorder="1" applyAlignment="1">
      <alignment horizontal="center"/>
    </xf>
    <xf numFmtId="0" fontId="7" fillId="52" borderId="49" xfId="0" applyFont="1" applyFill="1" applyBorder="1" applyAlignment="1">
      <alignment horizontal="center"/>
    </xf>
    <xf numFmtId="0" fontId="7" fillId="52" borderId="11" xfId="0" applyFont="1" applyFill="1" applyBorder="1" applyAlignment="1">
      <alignment horizontal="center"/>
    </xf>
    <xf numFmtId="0" fontId="7" fillId="52" borderId="0" xfId="0" applyFont="1" applyFill="1" applyBorder="1" applyAlignment="1">
      <alignment horizontal="center"/>
    </xf>
    <xf numFmtId="0" fontId="7" fillId="52" borderId="12" xfId="0" applyFont="1" applyFill="1" applyBorder="1" applyAlignment="1">
      <alignment horizontal="center"/>
    </xf>
    <xf numFmtId="0" fontId="1" fillId="53" borderId="48" xfId="0" applyFont="1" applyFill="1" applyBorder="1" applyAlignment="1">
      <alignment horizontal="center"/>
    </xf>
    <xf numFmtId="0" fontId="1" fillId="53" borderId="40" xfId="0" applyFont="1" applyFill="1" applyBorder="1" applyAlignment="1">
      <alignment horizontal="center"/>
    </xf>
    <xf numFmtId="0" fontId="1" fillId="53" borderId="49" xfId="0" applyFont="1" applyFill="1" applyBorder="1" applyAlignment="1">
      <alignment horizontal="center"/>
    </xf>
    <xf numFmtId="0" fontId="1" fillId="53" borderId="11" xfId="0" applyFont="1" applyFill="1" applyBorder="1" applyAlignment="1">
      <alignment horizontal="center"/>
    </xf>
    <xf numFmtId="0" fontId="1" fillId="53" borderId="0" xfId="0" applyFont="1" applyFill="1" applyBorder="1" applyAlignment="1">
      <alignment horizontal="center"/>
    </xf>
    <xf numFmtId="0" fontId="1" fillId="53" borderId="12" xfId="0" applyFont="1" applyFill="1" applyBorder="1" applyAlignment="1">
      <alignment horizontal="center"/>
    </xf>
    <xf numFmtId="0" fontId="7" fillId="54" borderId="48" xfId="0" applyFont="1" applyFill="1" applyBorder="1" applyAlignment="1">
      <alignment horizontal="center"/>
    </xf>
    <xf numFmtId="0" fontId="7" fillId="54" borderId="40" xfId="0" applyFont="1" applyFill="1" applyBorder="1" applyAlignment="1">
      <alignment horizontal="center"/>
    </xf>
    <xf numFmtId="0" fontId="7" fillId="54" borderId="49" xfId="0" applyFont="1" applyFill="1" applyBorder="1" applyAlignment="1">
      <alignment horizontal="center"/>
    </xf>
    <xf numFmtId="0" fontId="1" fillId="46" borderId="11" xfId="0" applyFont="1" applyFill="1" applyBorder="1" applyAlignment="1">
      <alignment horizontal="center"/>
    </xf>
    <xf numFmtId="0" fontId="1" fillId="46" borderId="0" xfId="0" applyFont="1" applyFill="1" applyBorder="1" applyAlignment="1">
      <alignment horizontal="center"/>
    </xf>
    <xf numFmtId="0" fontId="1" fillId="46" borderId="12" xfId="0" applyFont="1" applyFill="1" applyBorder="1" applyAlignment="1">
      <alignment horizontal="center"/>
    </xf>
    <xf numFmtId="0" fontId="7" fillId="54" borderId="11" xfId="0" applyFont="1" applyFill="1" applyBorder="1" applyAlignment="1">
      <alignment horizontal="center"/>
    </xf>
    <xf numFmtId="0" fontId="7" fillId="54" borderId="0" xfId="0" applyFont="1" applyFill="1" applyBorder="1" applyAlignment="1">
      <alignment horizontal="center"/>
    </xf>
    <xf numFmtId="0" fontId="7" fillId="54" borderId="12" xfId="0" applyFont="1" applyFill="1" applyBorder="1" applyAlignment="1">
      <alignment horizontal="center"/>
    </xf>
    <xf numFmtId="0" fontId="1" fillId="46" borderId="48" xfId="0" applyFont="1" applyFill="1" applyBorder="1" applyAlignment="1">
      <alignment horizontal="center"/>
    </xf>
    <xf numFmtId="0" fontId="1" fillId="46" borderId="40" xfId="0" applyFont="1" applyFill="1" applyBorder="1" applyAlignment="1">
      <alignment horizontal="center"/>
    </xf>
    <xf numFmtId="0" fontId="1" fillId="46" borderId="41" xfId="0" applyFont="1" applyFill="1" applyBorder="1" applyAlignment="1">
      <alignment horizontal="center"/>
    </xf>
    <xf numFmtId="0" fontId="1" fillId="46" borderId="11" xfId="0" applyFont="1" applyFill="1" applyBorder="1" applyAlignment="1">
      <alignment horizontal="center"/>
    </xf>
    <xf numFmtId="0" fontId="1" fillId="46" borderId="0" xfId="0" applyFont="1" applyFill="1" applyBorder="1" applyAlignment="1">
      <alignment horizontal="center"/>
    </xf>
    <xf numFmtId="0" fontId="1" fillId="46" borderId="38" xfId="0" applyFont="1" applyFill="1" applyBorder="1" applyAlignment="1">
      <alignment horizontal="center"/>
    </xf>
    <xf numFmtId="0" fontId="7" fillId="52" borderId="39" xfId="0" applyFont="1" applyFill="1" applyBorder="1" applyAlignment="1">
      <alignment horizontal="center"/>
    </xf>
    <xf numFmtId="0" fontId="7" fillId="52" borderId="41" xfId="0" applyFont="1" applyFill="1" applyBorder="1" applyAlignment="1">
      <alignment horizontal="center"/>
    </xf>
    <xf numFmtId="0" fontId="7" fillId="52" borderId="37" xfId="0" applyFont="1" applyFill="1" applyBorder="1" applyAlignment="1">
      <alignment horizontal="center"/>
    </xf>
    <xf numFmtId="0" fontId="7" fillId="52" borderId="38" xfId="0" applyFont="1" applyFill="1" applyBorder="1" applyAlignment="1">
      <alignment horizontal="center"/>
    </xf>
    <xf numFmtId="0" fontId="1" fillId="53" borderId="39" xfId="0" applyFont="1" applyFill="1" applyBorder="1" applyAlignment="1">
      <alignment horizontal="center"/>
    </xf>
    <xf numFmtId="0" fontId="1" fillId="53" borderId="41" xfId="0" applyFont="1" applyFill="1" applyBorder="1" applyAlignment="1">
      <alignment horizontal="center"/>
    </xf>
    <xf numFmtId="0" fontId="1" fillId="53" borderId="37" xfId="0" applyFont="1" applyFill="1" applyBorder="1" applyAlignment="1">
      <alignment horizontal="center"/>
    </xf>
    <xf numFmtId="0" fontId="1" fillId="53" borderId="38" xfId="0" applyFont="1" applyFill="1" applyBorder="1" applyAlignment="1">
      <alignment horizontal="center"/>
    </xf>
    <xf numFmtId="0" fontId="7" fillId="54" borderId="39" xfId="0" applyFont="1" applyFill="1" applyBorder="1" applyAlignment="1">
      <alignment horizontal="center"/>
    </xf>
    <xf numFmtId="0" fontId="7" fillId="54" borderId="41" xfId="0" applyFont="1" applyFill="1" applyBorder="1" applyAlignment="1">
      <alignment horizontal="center"/>
    </xf>
    <xf numFmtId="0" fontId="7" fillId="54" borderId="37" xfId="0" applyFont="1" applyFill="1" applyBorder="1" applyAlignment="1">
      <alignment horizontal="center"/>
    </xf>
    <xf numFmtId="0" fontId="7" fillId="54" borderId="38" xfId="0" applyFont="1" applyFill="1" applyBorder="1" applyAlignment="1">
      <alignment horizontal="center"/>
    </xf>
    <xf numFmtId="0" fontId="7" fillId="47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18</xdr:row>
      <xdr:rowOff>123825</xdr:rowOff>
    </xdr:from>
    <xdr:to>
      <xdr:col>6</xdr:col>
      <xdr:colOff>219075</xdr:colOff>
      <xdr:row>20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24000" y="3143250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18,5
</a:t>
          </a:r>
        </a:p>
      </xdr:txBody>
    </xdr:sp>
    <xdr:clientData/>
  </xdr:twoCellAnchor>
  <xdr:twoCellAnchor>
    <xdr:from>
      <xdr:col>4</xdr:col>
      <xdr:colOff>161925</xdr:colOff>
      <xdr:row>2</xdr:row>
      <xdr:rowOff>123825</xdr:rowOff>
    </xdr:from>
    <xdr:to>
      <xdr:col>6</xdr:col>
      <xdr:colOff>219075</xdr:colOff>
      <xdr:row>4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524000" y="4857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18,5
</a:t>
          </a:r>
        </a:p>
      </xdr:txBody>
    </xdr:sp>
    <xdr:clientData/>
  </xdr:twoCellAnchor>
  <xdr:twoCellAnchor editAs="oneCell">
    <xdr:from>
      <xdr:col>35</xdr:col>
      <xdr:colOff>76200</xdr:colOff>
      <xdr:row>9</xdr:row>
      <xdr:rowOff>28575</xdr:rowOff>
    </xdr:from>
    <xdr:to>
      <xdr:col>45</xdr:col>
      <xdr:colOff>476250</xdr:colOff>
      <xdr:row>20</xdr:row>
      <xdr:rowOff>114300</xdr:rowOff>
    </xdr:to>
    <xdr:pic>
      <xdr:nvPicPr>
        <xdr:cNvPr id="3" name="Picture 7" descr="imc_tabela_port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44400" y="1524000"/>
          <a:ext cx="64960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36</xdr:row>
      <xdr:rowOff>123825</xdr:rowOff>
    </xdr:from>
    <xdr:to>
      <xdr:col>6</xdr:col>
      <xdr:colOff>219075</xdr:colOff>
      <xdr:row>38</xdr:row>
      <xdr:rowOff>47625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1524000" y="6172200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18,5
</a:t>
          </a:r>
        </a:p>
      </xdr:txBody>
    </xdr:sp>
    <xdr:clientData/>
  </xdr:twoCellAnchor>
  <xdr:twoCellAnchor editAs="oneCell">
    <xdr:from>
      <xdr:col>34</xdr:col>
      <xdr:colOff>514350</xdr:colOff>
      <xdr:row>29</xdr:row>
      <xdr:rowOff>85725</xdr:rowOff>
    </xdr:from>
    <xdr:to>
      <xdr:col>45</xdr:col>
      <xdr:colOff>209550</xdr:colOff>
      <xdr:row>40</xdr:row>
      <xdr:rowOff>142875</xdr:rowOff>
    </xdr:to>
    <xdr:pic>
      <xdr:nvPicPr>
        <xdr:cNvPr id="5" name="Picture 19" descr="imc_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72950" y="4933950"/>
          <a:ext cx="640080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5"/>
  <sheetViews>
    <sheetView tabSelected="1" zoomScalePageLayoutView="0" workbookViewId="0" topLeftCell="I1">
      <selection activeCell="P2" sqref="P2"/>
    </sheetView>
  </sheetViews>
  <sheetFormatPr defaultColWidth="9.140625" defaultRowHeight="12.75"/>
  <cols>
    <col min="3" max="3" width="18.28125" style="0" customWidth="1"/>
    <col min="8" max="8" width="9.140625" style="1" customWidth="1"/>
    <col min="9" max="9" width="27.7109375" style="1" customWidth="1"/>
    <col min="11" max="11" width="11.421875" style="55" bestFit="1" customWidth="1"/>
    <col min="13" max="13" width="20.28125" style="0" customWidth="1"/>
    <col min="15" max="15" width="19.28125" style="0" customWidth="1"/>
    <col min="16" max="16" width="16.421875" style="0" customWidth="1"/>
  </cols>
  <sheetData>
    <row r="1" spans="1:16" s="5" customFormat="1" ht="12.75">
      <c r="A1" s="6" t="s">
        <v>25</v>
      </c>
      <c r="B1" s="7" t="s">
        <v>26</v>
      </c>
      <c r="C1" s="7" t="s">
        <v>27</v>
      </c>
      <c r="D1" s="6" t="s">
        <v>28</v>
      </c>
      <c r="E1" s="6" t="s">
        <v>29</v>
      </c>
      <c r="F1" s="6" t="s">
        <v>30</v>
      </c>
      <c r="G1" s="6" t="s">
        <v>31</v>
      </c>
      <c r="H1" s="6" t="s">
        <v>32</v>
      </c>
      <c r="I1" s="6" t="s">
        <v>33</v>
      </c>
      <c r="J1" s="6" t="s">
        <v>34</v>
      </c>
      <c r="K1" s="6" t="s">
        <v>35</v>
      </c>
      <c r="L1" s="6" t="s">
        <v>36</v>
      </c>
      <c r="M1" s="6" t="s">
        <v>37</v>
      </c>
      <c r="N1" s="6" t="s">
        <v>38</v>
      </c>
      <c r="O1" s="6" t="s">
        <v>39</v>
      </c>
      <c r="P1" s="6" t="s">
        <v>40</v>
      </c>
    </row>
    <row r="2" spans="1:55" s="1" customFormat="1" ht="15" customHeight="1">
      <c r="A2" s="4"/>
      <c r="B2" s="2"/>
      <c r="C2" s="53"/>
      <c r="D2" s="3"/>
      <c r="E2" s="3"/>
      <c r="F2" s="54"/>
      <c r="G2" s="54"/>
      <c r="H2" s="65">
        <f>IF(F2="","",(F2/(G2^2)))</f>
      </c>
      <c r="I2" s="1">
        <f>IF(H2="","",IF(H2&gt;=40,"Sobrepeso/Obesidade Classe 3",IF(H2&gt;=35,"Sobrepeso/Obesidade Classe 2",IF(H2&gt;=30,"Sobrepeso/Obesidade Classe 1",IF(H2&gt;=25,"Sobrepeso/Pré-obesidade",IF(H2&gt;=18.5,"Normal",IF(H2&gt;=17,"Discretamente Abaixo do peso",IF(H2&gt;=16,"Moderadamente Abaixo do peso","Severamente Abaixo do peso"))))))))</f>
      </c>
      <c r="K2" s="55">
        <f>IF(J2="","",IF(AND(D2="M",OR(J2&gt;102)),"Risco",IF(AND(D2="F",OR(J2&gt;88)),"Risco")))</f>
      </c>
      <c r="M2" s="1">
        <f>IF(L2="","",IF(L2&gt;=160,"Hipertensão Estágio 2",IF(L2&gt;=140,"Hipertensão Estágio 1",IF(L2&gt;=120,"Pré-hipertensão","Normal"))))</f>
      </c>
      <c r="O2" s="1">
        <f>IF(N2="","",IF(N2&gt;=100,"Hipertensão Estágio 2",IF(N2&gt;=90,"Hipertensão Estágio 1",IF(N2&gt;=80,"Pré-hipertensão","Normal"))))</f>
      </c>
      <c r="P2" s="1">
        <f>IF(L2="","",IF(AND(L2&lt;120,N2&lt;80),"Incentivar","Adotar"))</f>
      </c>
      <c r="S2" s="12" t="s">
        <v>93</v>
      </c>
      <c r="T2" s="8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</row>
    <row r="3" spans="1:55" ht="12.75">
      <c r="A3" s="1"/>
      <c r="B3" s="2"/>
      <c r="C3" s="2"/>
      <c r="D3" s="3"/>
      <c r="E3" s="3"/>
      <c r="F3" s="54"/>
      <c r="G3" s="54"/>
      <c r="H3" s="66">
        <f aca="true" t="shared" si="0" ref="H3:H66">IF(F3="","",(F3/(G3^2)))</f>
      </c>
      <c r="I3" s="1">
        <f aca="true" t="shared" si="1" ref="I3:I66">IF(H3="","",IF(H3&gt;=40,"Sobrepeso/Obeso Classe 3",IF(H3&gt;=35,"Sobrepeso/Obeso Classe 2",IF(H3&gt;=30,"Sobrepeso/Obeso Classe 1",IF(H3&gt;=25,"Sobrepeso/Pré-obeso",IF(H3&gt;=18.5,"Normal",IF(H3&gt;=17,"Discretamente Abaixo do peso",IF(H3&gt;=16,"Moderadamente Abaixo do peso","Severamente Abaixo do peso"))))))))</f>
      </c>
      <c r="J3" s="1"/>
      <c r="K3" s="55">
        <f aca="true" t="shared" si="2" ref="K3:K66">IF(J3="","",IF(AND(D3="M",OR(J3&gt;102)),"Risco",IF(AND(D3="F",OR(J3&gt;88)),"Risco")))</f>
      </c>
      <c r="L3" s="1"/>
      <c r="M3" s="1">
        <f aca="true" t="shared" si="3" ref="M3:M66">IF(L3="","",IF(L3&gt;=160,"Hipertensão Estágio 2",IF(L3&gt;=140,"Hipertensão Estágio 1",IF(L3&gt;=120,"Pré-hipertensão","Normal"))))</f>
      </c>
      <c r="N3" s="1"/>
      <c r="O3" s="1">
        <f aca="true" t="shared" si="4" ref="O3:O66">IF(N3="","",IF(N3&gt;=100,"Hipertensão Estágio 2",IF(N3&gt;=90,"Hipertensão Estágio 1",IF(N3&gt;=80,"Pré-hipertensão","Normal"))))</f>
      </c>
      <c r="P3" s="1">
        <f aca="true" t="shared" si="5" ref="P3:P66">IF(L3="","",IF(AND(L3&lt;120,N3&lt;80),"Incentivar","Adotar"))</f>
      </c>
      <c r="S3" s="97" t="s">
        <v>90</v>
      </c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</row>
    <row r="4" spans="1:55" ht="12.75">
      <c r="A4" s="1"/>
      <c r="B4" s="2"/>
      <c r="C4" s="2"/>
      <c r="D4" s="3"/>
      <c r="E4" s="3"/>
      <c r="F4" s="54"/>
      <c r="G4" s="54"/>
      <c r="H4" s="66">
        <f t="shared" si="0"/>
      </c>
      <c r="I4" s="1">
        <f t="shared" si="1"/>
      </c>
      <c r="J4" s="1"/>
      <c r="K4" s="55">
        <f t="shared" si="2"/>
      </c>
      <c r="L4" s="1"/>
      <c r="M4" s="1">
        <f t="shared" si="3"/>
      </c>
      <c r="N4" s="1"/>
      <c r="O4" s="1">
        <f t="shared" si="4"/>
      </c>
      <c r="P4" s="1">
        <f t="shared" si="5"/>
      </c>
      <c r="S4" s="97" t="s">
        <v>91</v>
      </c>
      <c r="T4" s="10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</row>
    <row r="5" spans="1:55" ht="12.75">
      <c r="A5" s="1"/>
      <c r="B5" s="2"/>
      <c r="C5" s="2"/>
      <c r="D5" s="3"/>
      <c r="E5" s="3"/>
      <c r="F5" s="54"/>
      <c r="G5" s="54"/>
      <c r="H5" s="66">
        <f t="shared" si="0"/>
      </c>
      <c r="I5" s="1">
        <f t="shared" si="1"/>
      </c>
      <c r="J5" s="1"/>
      <c r="K5" s="55">
        <f t="shared" si="2"/>
      </c>
      <c r="L5" s="1"/>
      <c r="M5" s="1">
        <f t="shared" si="3"/>
      </c>
      <c r="N5" s="1"/>
      <c r="O5" s="1">
        <f t="shared" si="4"/>
      </c>
      <c r="P5" s="1">
        <f t="shared" si="5"/>
      </c>
      <c r="S5" s="97" t="s">
        <v>92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</row>
    <row r="6" spans="1:16" ht="12.75">
      <c r="A6" s="1"/>
      <c r="B6" s="2"/>
      <c r="C6" s="2"/>
      <c r="D6" s="3"/>
      <c r="E6" s="3"/>
      <c r="F6" s="54"/>
      <c r="G6" s="54"/>
      <c r="H6" s="66">
        <f t="shared" si="0"/>
      </c>
      <c r="I6" s="1">
        <f t="shared" si="1"/>
      </c>
      <c r="J6" s="1"/>
      <c r="K6" s="55">
        <f t="shared" si="2"/>
      </c>
      <c r="L6" s="1"/>
      <c r="M6" s="1">
        <f t="shared" si="3"/>
      </c>
      <c r="N6" s="1"/>
      <c r="O6" s="1">
        <f t="shared" si="4"/>
      </c>
      <c r="P6" s="1">
        <f t="shared" si="5"/>
      </c>
    </row>
    <row r="7" spans="1:20" ht="12.75">
      <c r="A7" s="1"/>
      <c r="B7" s="2"/>
      <c r="C7" s="2"/>
      <c r="D7" s="3"/>
      <c r="E7" s="3"/>
      <c r="F7" s="54"/>
      <c r="G7" s="54"/>
      <c r="H7" s="66">
        <f t="shared" si="0"/>
      </c>
      <c r="I7" s="1">
        <f t="shared" si="1"/>
      </c>
      <c r="J7" s="1"/>
      <c r="K7" s="55">
        <f t="shared" si="2"/>
      </c>
      <c r="L7" s="1"/>
      <c r="M7" s="1">
        <f t="shared" si="3"/>
      </c>
      <c r="N7" s="1"/>
      <c r="O7" s="1">
        <f t="shared" si="4"/>
      </c>
      <c r="P7" s="1">
        <f t="shared" si="5"/>
      </c>
      <c r="T7" s="9"/>
    </row>
    <row r="8" spans="1:16" ht="12.75">
      <c r="A8" s="1"/>
      <c r="B8" s="2"/>
      <c r="C8" s="2"/>
      <c r="D8" s="3"/>
      <c r="E8" s="3"/>
      <c r="F8" s="54"/>
      <c r="G8" s="54"/>
      <c r="H8" s="66">
        <f t="shared" si="0"/>
      </c>
      <c r="I8" s="1">
        <f t="shared" si="1"/>
      </c>
      <c r="J8" s="1"/>
      <c r="K8" s="55">
        <f t="shared" si="2"/>
      </c>
      <c r="L8" s="1"/>
      <c r="M8" s="1">
        <f t="shared" si="3"/>
      </c>
      <c r="N8" s="1"/>
      <c r="O8" s="1">
        <f t="shared" si="4"/>
      </c>
      <c r="P8" s="1">
        <f t="shared" si="5"/>
      </c>
    </row>
    <row r="9" spans="1:16" ht="12.75">
      <c r="A9" s="1"/>
      <c r="B9" s="2"/>
      <c r="C9" s="2"/>
      <c r="D9" s="3"/>
      <c r="E9" s="3"/>
      <c r="F9" s="54"/>
      <c r="G9" s="54"/>
      <c r="H9" s="66">
        <f t="shared" si="0"/>
      </c>
      <c r="I9" s="1">
        <f t="shared" si="1"/>
      </c>
      <c r="J9" s="1"/>
      <c r="K9" s="55">
        <f t="shared" si="2"/>
      </c>
      <c r="L9" s="1"/>
      <c r="M9" s="1">
        <f t="shared" si="3"/>
      </c>
      <c r="N9" s="1"/>
      <c r="O9" s="1">
        <f t="shared" si="4"/>
      </c>
      <c r="P9" s="1">
        <f t="shared" si="5"/>
      </c>
    </row>
    <row r="10" spans="1:16" ht="12.75">
      <c r="A10" s="1"/>
      <c r="B10" s="2"/>
      <c r="C10" s="2"/>
      <c r="D10" s="3"/>
      <c r="E10" s="3"/>
      <c r="F10" s="54"/>
      <c r="G10" s="54"/>
      <c r="H10" s="66">
        <f t="shared" si="0"/>
      </c>
      <c r="I10" s="1">
        <f t="shared" si="1"/>
      </c>
      <c r="J10" s="1"/>
      <c r="K10" s="55">
        <f t="shared" si="2"/>
      </c>
      <c r="L10" s="1"/>
      <c r="M10" s="1">
        <f t="shared" si="3"/>
      </c>
      <c r="N10" s="1"/>
      <c r="O10" s="1">
        <f t="shared" si="4"/>
      </c>
      <c r="P10" s="1">
        <f t="shared" si="5"/>
      </c>
    </row>
    <row r="11" spans="1:16" ht="12.75">
      <c r="A11" s="1"/>
      <c r="B11" s="1"/>
      <c r="C11" s="1"/>
      <c r="D11" s="1"/>
      <c r="E11" s="1"/>
      <c r="F11" s="54"/>
      <c r="G11" s="54"/>
      <c r="H11" s="67">
        <f t="shared" si="0"/>
      </c>
      <c r="I11" s="1">
        <f t="shared" si="1"/>
      </c>
      <c r="J11" s="1"/>
      <c r="K11" s="55">
        <f t="shared" si="2"/>
      </c>
      <c r="L11" s="1"/>
      <c r="M11" s="1">
        <f t="shared" si="3"/>
      </c>
      <c r="N11" s="1"/>
      <c r="O11" s="1">
        <f t="shared" si="4"/>
      </c>
      <c r="P11" s="1">
        <f t="shared" si="5"/>
      </c>
    </row>
    <row r="12" spans="1:16" ht="12.75">
      <c r="A12" s="1"/>
      <c r="B12" s="1"/>
      <c r="C12" s="1"/>
      <c r="D12" s="1"/>
      <c r="E12" s="1"/>
      <c r="F12" s="54"/>
      <c r="G12" s="54"/>
      <c r="H12" s="67">
        <f t="shared" si="0"/>
      </c>
      <c r="I12" s="1">
        <f t="shared" si="1"/>
      </c>
      <c r="J12" s="1"/>
      <c r="K12" s="55">
        <f t="shared" si="2"/>
      </c>
      <c r="L12" s="1"/>
      <c r="M12" s="1">
        <f t="shared" si="3"/>
      </c>
      <c r="N12" s="1"/>
      <c r="O12" s="1">
        <f t="shared" si="4"/>
      </c>
      <c r="P12" s="1">
        <f t="shared" si="5"/>
      </c>
    </row>
    <row r="13" spans="1:16" ht="12.75">
      <c r="A13" s="1"/>
      <c r="B13" s="1"/>
      <c r="C13" s="1"/>
      <c r="D13" s="1"/>
      <c r="E13" s="1"/>
      <c r="F13" s="54"/>
      <c r="G13" s="54"/>
      <c r="H13" s="67">
        <f t="shared" si="0"/>
      </c>
      <c r="I13" s="1">
        <f t="shared" si="1"/>
      </c>
      <c r="J13" s="1"/>
      <c r="K13" s="55">
        <f t="shared" si="2"/>
      </c>
      <c r="L13" s="1"/>
      <c r="M13" s="1">
        <f t="shared" si="3"/>
      </c>
      <c r="N13" s="1"/>
      <c r="O13" s="1">
        <f t="shared" si="4"/>
      </c>
      <c r="P13" s="1">
        <f t="shared" si="5"/>
      </c>
    </row>
    <row r="14" spans="1:16" ht="12.75">
      <c r="A14" s="1"/>
      <c r="B14" s="1"/>
      <c r="C14" s="1"/>
      <c r="D14" s="1"/>
      <c r="E14" s="1"/>
      <c r="F14" s="54"/>
      <c r="G14" s="54"/>
      <c r="H14" s="67">
        <f t="shared" si="0"/>
      </c>
      <c r="I14" s="1">
        <f t="shared" si="1"/>
      </c>
      <c r="J14" s="1"/>
      <c r="K14" s="55">
        <f t="shared" si="2"/>
      </c>
      <c r="L14" s="1"/>
      <c r="M14" s="1">
        <f t="shared" si="3"/>
      </c>
      <c r="N14" s="1"/>
      <c r="O14" s="1">
        <f t="shared" si="4"/>
      </c>
      <c r="P14" s="1">
        <f t="shared" si="5"/>
      </c>
    </row>
    <row r="15" spans="1:16" ht="12.75">
      <c r="A15" s="1"/>
      <c r="B15" s="1"/>
      <c r="C15" s="1"/>
      <c r="D15" s="1"/>
      <c r="E15" s="1"/>
      <c r="F15" s="54"/>
      <c r="G15" s="54"/>
      <c r="H15" s="67">
        <f t="shared" si="0"/>
      </c>
      <c r="I15" s="1">
        <f t="shared" si="1"/>
      </c>
      <c r="J15" s="1"/>
      <c r="K15" s="55">
        <f t="shared" si="2"/>
      </c>
      <c r="L15" s="1"/>
      <c r="M15" s="1">
        <f t="shared" si="3"/>
      </c>
      <c r="N15" s="1"/>
      <c r="O15" s="1">
        <f t="shared" si="4"/>
      </c>
      <c r="P15" s="1">
        <f t="shared" si="5"/>
      </c>
    </row>
    <row r="16" spans="1:16" ht="12.75">
      <c r="A16" s="1"/>
      <c r="B16" s="1"/>
      <c r="C16" s="1"/>
      <c r="D16" s="1"/>
      <c r="E16" s="1"/>
      <c r="F16" s="54"/>
      <c r="G16" s="54"/>
      <c r="H16" s="67">
        <f t="shared" si="0"/>
      </c>
      <c r="I16" s="1">
        <f t="shared" si="1"/>
      </c>
      <c r="J16" s="1"/>
      <c r="K16" s="55">
        <f t="shared" si="2"/>
      </c>
      <c r="L16" s="1"/>
      <c r="M16" s="1">
        <f t="shared" si="3"/>
      </c>
      <c r="N16" s="1"/>
      <c r="O16" s="1">
        <f t="shared" si="4"/>
      </c>
      <c r="P16" s="1">
        <f t="shared" si="5"/>
      </c>
    </row>
    <row r="17" spans="1:16" ht="12.75">
      <c r="A17" s="1"/>
      <c r="B17" s="1"/>
      <c r="C17" s="1"/>
      <c r="D17" s="1"/>
      <c r="E17" s="1"/>
      <c r="F17" s="54"/>
      <c r="G17" s="54"/>
      <c r="H17" s="67">
        <f t="shared" si="0"/>
      </c>
      <c r="I17" s="1">
        <f t="shared" si="1"/>
      </c>
      <c r="J17" s="1"/>
      <c r="K17" s="55">
        <f t="shared" si="2"/>
      </c>
      <c r="L17" s="1"/>
      <c r="M17" s="1">
        <f t="shared" si="3"/>
      </c>
      <c r="N17" s="1"/>
      <c r="O17" s="1">
        <f t="shared" si="4"/>
      </c>
      <c r="P17" s="1">
        <f t="shared" si="5"/>
      </c>
    </row>
    <row r="18" spans="1:16" ht="12.75">
      <c r="A18" s="1"/>
      <c r="B18" s="1"/>
      <c r="C18" s="1"/>
      <c r="D18" s="1"/>
      <c r="E18" s="1"/>
      <c r="F18" s="54"/>
      <c r="G18" s="54"/>
      <c r="H18" s="67">
        <f t="shared" si="0"/>
      </c>
      <c r="I18" s="1">
        <f t="shared" si="1"/>
      </c>
      <c r="J18" s="1"/>
      <c r="K18" s="55">
        <f t="shared" si="2"/>
      </c>
      <c r="L18" s="1"/>
      <c r="M18" s="1">
        <f t="shared" si="3"/>
      </c>
      <c r="N18" s="1"/>
      <c r="O18" s="1">
        <f t="shared" si="4"/>
      </c>
      <c r="P18" s="1">
        <f t="shared" si="5"/>
      </c>
    </row>
    <row r="19" spans="1:16" ht="12.75">
      <c r="A19" s="1"/>
      <c r="B19" s="1"/>
      <c r="C19" s="1"/>
      <c r="D19" s="1"/>
      <c r="E19" s="1"/>
      <c r="F19" s="54"/>
      <c r="G19" s="54"/>
      <c r="H19" s="67">
        <f t="shared" si="0"/>
      </c>
      <c r="I19" s="1">
        <f t="shared" si="1"/>
      </c>
      <c r="J19" s="1"/>
      <c r="K19" s="55">
        <f t="shared" si="2"/>
      </c>
      <c r="L19" s="1"/>
      <c r="M19" s="1">
        <f t="shared" si="3"/>
      </c>
      <c r="N19" s="1"/>
      <c r="O19" s="1">
        <f t="shared" si="4"/>
      </c>
      <c r="P19" s="1">
        <f t="shared" si="5"/>
      </c>
    </row>
    <row r="20" spans="1:16" ht="12.75">
      <c r="A20" s="1"/>
      <c r="B20" s="1"/>
      <c r="C20" s="1"/>
      <c r="D20" s="1"/>
      <c r="E20" s="1"/>
      <c r="F20" s="54"/>
      <c r="G20" s="54"/>
      <c r="H20" s="67">
        <f t="shared" si="0"/>
      </c>
      <c r="I20" s="1">
        <f t="shared" si="1"/>
      </c>
      <c r="J20" s="1"/>
      <c r="K20" s="55">
        <f t="shared" si="2"/>
      </c>
      <c r="L20" s="1"/>
      <c r="M20" s="1">
        <f t="shared" si="3"/>
      </c>
      <c r="N20" s="1"/>
      <c r="O20" s="1">
        <f t="shared" si="4"/>
      </c>
      <c r="P20" s="1">
        <f t="shared" si="5"/>
      </c>
    </row>
    <row r="21" spans="1:16" ht="12.75">
      <c r="A21" s="1"/>
      <c r="B21" s="1"/>
      <c r="C21" s="1"/>
      <c r="D21" s="1"/>
      <c r="E21" s="1"/>
      <c r="F21" s="54"/>
      <c r="G21" s="54"/>
      <c r="H21" s="67">
        <f t="shared" si="0"/>
      </c>
      <c r="I21" s="1">
        <f t="shared" si="1"/>
      </c>
      <c r="J21" s="1"/>
      <c r="K21" s="55">
        <f t="shared" si="2"/>
      </c>
      <c r="L21" s="1"/>
      <c r="M21" s="1">
        <f t="shared" si="3"/>
      </c>
      <c r="N21" s="1"/>
      <c r="O21" s="1">
        <f t="shared" si="4"/>
      </c>
      <c r="P21" s="1">
        <f t="shared" si="5"/>
      </c>
    </row>
    <row r="22" spans="1:16" ht="12.75">
      <c r="A22" s="1"/>
      <c r="B22" s="1"/>
      <c r="C22" s="1"/>
      <c r="D22" s="1"/>
      <c r="E22" s="1"/>
      <c r="F22" s="54"/>
      <c r="G22" s="54"/>
      <c r="H22" s="67">
        <f t="shared" si="0"/>
      </c>
      <c r="I22" s="1">
        <f t="shared" si="1"/>
      </c>
      <c r="J22" s="1"/>
      <c r="K22" s="55">
        <f t="shared" si="2"/>
      </c>
      <c r="L22" s="1"/>
      <c r="M22" s="1">
        <f t="shared" si="3"/>
      </c>
      <c r="N22" s="1"/>
      <c r="O22" s="1">
        <f t="shared" si="4"/>
      </c>
      <c r="P22" s="1">
        <f t="shared" si="5"/>
      </c>
    </row>
    <row r="23" spans="1:16" ht="12.75">
      <c r="A23" s="1"/>
      <c r="B23" s="1"/>
      <c r="C23" s="1"/>
      <c r="D23" s="1"/>
      <c r="E23" s="1"/>
      <c r="F23" s="54"/>
      <c r="G23" s="54"/>
      <c r="H23" s="67">
        <f t="shared" si="0"/>
      </c>
      <c r="I23" s="1">
        <f t="shared" si="1"/>
      </c>
      <c r="J23" s="1"/>
      <c r="K23" s="55">
        <f t="shared" si="2"/>
      </c>
      <c r="L23" s="1"/>
      <c r="M23" s="1">
        <f t="shared" si="3"/>
      </c>
      <c r="N23" s="1"/>
      <c r="O23" s="1">
        <f t="shared" si="4"/>
      </c>
      <c r="P23" s="1">
        <f t="shared" si="5"/>
      </c>
    </row>
    <row r="24" spans="1:16" ht="12.75">
      <c r="A24" s="1"/>
      <c r="B24" s="1"/>
      <c r="C24" s="1"/>
      <c r="D24" s="1"/>
      <c r="E24" s="1"/>
      <c r="F24" s="54"/>
      <c r="G24" s="54"/>
      <c r="H24" s="67">
        <f t="shared" si="0"/>
      </c>
      <c r="I24" s="1">
        <f t="shared" si="1"/>
      </c>
      <c r="J24" s="1"/>
      <c r="K24" s="55">
        <f t="shared" si="2"/>
      </c>
      <c r="L24" s="1"/>
      <c r="M24" s="1">
        <f t="shared" si="3"/>
      </c>
      <c r="N24" s="1"/>
      <c r="O24" s="1">
        <f t="shared" si="4"/>
      </c>
      <c r="P24" s="1">
        <f t="shared" si="5"/>
      </c>
    </row>
    <row r="25" spans="1:16" ht="12.75">
      <c r="A25" s="1"/>
      <c r="B25" s="1"/>
      <c r="C25" s="1"/>
      <c r="D25" s="1"/>
      <c r="E25" s="1"/>
      <c r="F25" s="54"/>
      <c r="G25" s="54"/>
      <c r="H25" s="67">
        <f t="shared" si="0"/>
      </c>
      <c r="I25" s="1">
        <f t="shared" si="1"/>
      </c>
      <c r="J25" s="1"/>
      <c r="K25" s="55">
        <f t="shared" si="2"/>
      </c>
      <c r="L25" s="1"/>
      <c r="M25" s="1">
        <f t="shared" si="3"/>
      </c>
      <c r="N25" s="1"/>
      <c r="O25" s="1">
        <f t="shared" si="4"/>
      </c>
      <c r="P25" s="1">
        <f t="shared" si="5"/>
      </c>
    </row>
    <row r="26" spans="1:16" ht="12.75">
      <c r="A26" s="1"/>
      <c r="B26" s="1"/>
      <c r="C26" s="1"/>
      <c r="D26" s="1"/>
      <c r="E26" s="1"/>
      <c r="F26" s="54"/>
      <c r="G26" s="54"/>
      <c r="H26" s="67">
        <f t="shared" si="0"/>
      </c>
      <c r="I26" s="1">
        <f t="shared" si="1"/>
      </c>
      <c r="J26" s="1"/>
      <c r="K26" s="55">
        <f t="shared" si="2"/>
      </c>
      <c r="L26" s="1"/>
      <c r="M26" s="1">
        <f t="shared" si="3"/>
      </c>
      <c r="N26" s="1"/>
      <c r="O26" s="1">
        <f t="shared" si="4"/>
      </c>
      <c r="P26" s="1">
        <f t="shared" si="5"/>
      </c>
    </row>
    <row r="27" spans="1:16" ht="12.75">
      <c r="A27" s="1"/>
      <c r="B27" s="1"/>
      <c r="C27" s="1"/>
      <c r="D27" s="1"/>
      <c r="E27" s="1"/>
      <c r="F27" s="54"/>
      <c r="G27" s="54"/>
      <c r="H27" s="67">
        <f t="shared" si="0"/>
      </c>
      <c r="I27" s="1">
        <f t="shared" si="1"/>
      </c>
      <c r="J27" s="1"/>
      <c r="K27" s="55">
        <f t="shared" si="2"/>
      </c>
      <c r="L27" s="1"/>
      <c r="M27" s="1">
        <f t="shared" si="3"/>
      </c>
      <c r="N27" s="1"/>
      <c r="O27" s="1">
        <f t="shared" si="4"/>
      </c>
      <c r="P27" s="1">
        <f t="shared" si="5"/>
      </c>
    </row>
    <row r="28" spans="1:16" ht="12.75">
      <c r="A28" s="1"/>
      <c r="B28" s="1"/>
      <c r="C28" s="1"/>
      <c r="D28" s="1"/>
      <c r="E28" s="1"/>
      <c r="F28" s="54"/>
      <c r="G28" s="54"/>
      <c r="H28" s="67">
        <f t="shared" si="0"/>
      </c>
      <c r="I28" s="1">
        <f t="shared" si="1"/>
      </c>
      <c r="J28" s="1"/>
      <c r="K28" s="55">
        <f t="shared" si="2"/>
      </c>
      <c r="L28" s="1"/>
      <c r="M28" s="1">
        <f t="shared" si="3"/>
      </c>
      <c r="N28" s="1"/>
      <c r="O28" s="1">
        <f t="shared" si="4"/>
      </c>
      <c r="P28" s="1">
        <f t="shared" si="5"/>
      </c>
    </row>
    <row r="29" spans="1:16" ht="12.75">
      <c r="A29" s="1"/>
      <c r="B29" s="1"/>
      <c r="C29" s="1"/>
      <c r="D29" s="1"/>
      <c r="E29" s="1"/>
      <c r="F29" s="54"/>
      <c r="G29" s="54"/>
      <c r="H29" s="67">
        <f t="shared" si="0"/>
      </c>
      <c r="I29" s="1">
        <f t="shared" si="1"/>
      </c>
      <c r="J29" s="1"/>
      <c r="K29" s="55">
        <f t="shared" si="2"/>
      </c>
      <c r="L29" s="1"/>
      <c r="M29" s="1">
        <f t="shared" si="3"/>
      </c>
      <c r="N29" s="1"/>
      <c r="O29" s="1">
        <f t="shared" si="4"/>
      </c>
      <c r="P29" s="1">
        <f t="shared" si="5"/>
      </c>
    </row>
    <row r="30" spans="1:16" ht="12.75">
      <c r="A30" s="1"/>
      <c r="B30" s="1"/>
      <c r="C30" s="1"/>
      <c r="D30" s="1"/>
      <c r="E30" s="1"/>
      <c r="F30" s="54"/>
      <c r="G30" s="54"/>
      <c r="H30" s="67">
        <f t="shared" si="0"/>
      </c>
      <c r="I30" s="1">
        <f t="shared" si="1"/>
      </c>
      <c r="J30" s="1"/>
      <c r="K30" s="55">
        <f t="shared" si="2"/>
      </c>
      <c r="L30" s="1"/>
      <c r="M30" s="1">
        <f t="shared" si="3"/>
      </c>
      <c r="N30" s="1"/>
      <c r="O30" s="1">
        <f t="shared" si="4"/>
      </c>
      <c r="P30" s="1">
        <f t="shared" si="5"/>
      </c>
    </row>
    <row r="31" spans="1:16" ht="12.75">
      <c r="A31" s="1"/>
      <c r="B31" s="1"/>
      <c r="C31" s="1"/>
      <c r="D31" s="1"/>
      <c r="E31" s="1"/>
      <c r="F31" s="54"/>
      <c r="G31" s="54"/>
      <c r="H31" s="67">
        <f t="shared" si="0"/>
      </c>
      <c r="I31" s="1">
        <f t="shared" si="1"/>
      </c>
      <c r="J31" s="1"/>
      <c r="K31" s="55">
        <f t="shared" si="2"/>
      </c>
      <c r="L31" s="1"/>
      <c r="M31" s="1">
        <f t="shared" si="3"/>
      </c>
      <c r="N31" s="1"/>
      <c r="O31" s="1">
        <f t="shared" si="4"/>
      </c>
      <c r="P31" s="1">
        <f t="shared" si="5"/>
      </c>
    </row>
    <row r="32" spans="1:16" ht="12.75">
      <c r="A32" s="1"/>
      <c r="B32" s="1"/>
      <c r="C32" s="1"/>
      <c r="D32" s="1"/>
      <c r="E32" s="1"/>
      <c r="F32" s="54"/>
      <c r="G32" s="54"/>
      <c r="H32" s="67">
        <f t="shared" si="0"/>
      </c>
      <c r="I32" s="1">
        <f t="shared" si="1"/>
      </c>
      <c r="J32" s="1"/>
      <c r="K32" s="55">
        <f t="shared" si="2"/>
      </c>
      <c r="L32" s="1"/>
      <c r="M32" s="1">
        <f t="shared" si="3"/>
      </c>
      <c r="N32" s="1"/>
      <c r="O32" s="1">
        <f t="shared" si="4"/>
      </c>
      <c r="P32" s="1">
        <f t="shared" si="5"/>
      </c>
    </row>
    <row r="33" spans="1:16" ht="12.75">
      <c r="A33" s="1"/>
      <c r="B33" s="1"/>
      <c r="C33" s="1"/>
      <c r="D33" s="1"/>
      <c r="E33" s="1"/>
      <c r="F33" s="54"/>
      <c r="G33" s="54"/>
      <c r="H33" s="67">
        <f t="shared" si="0"/>
      </c>
      <c r="I33" s="1">
        <f t="shared" si="1"/>
      </c>
      <c r="J33" s="1"/>
      <c r="K33" s="55">
        <f t="shared" si="2"/>
      </c>
      <c r="L33" s="1"/>
      <c r="M33" s="1">
        <f t="shared" si="3"/>
      </c>
      <c r="N33" s="1"/>
      <c r="O33" s="1">
        <f t="shared" si="4"/>
      </c>
      <c r="P33" s="1">
        <f t="shared" si="5"/>
      </c>
    </row>
    <row r="34" spans="1:16" ht="12.75">
      <c r="A34" s="1"/>
      <c r="B34" s="1"/>
      <c r="C34" s="1"/>
      <c r="D34" s="1"/>
      <c r="E34" s="1"/>
      <c r="F34" s="54"/>
      <c r="G34" s="54"/>
      <c r="H34" s="67">
        <f t="shared" si="0"/>
      </c>
      <c r="I34" s="1">
        <f t="shared" si="1"/>
      </c>
      <c r="J34" s="1"/>
      <c r="K34" s="55">
        <f t="shared" si="2"/>
      </c>
      <c r="L34" s="1"/>
      <c r="M34" s="1">
        <f t="shared" si="3"/>
      </c>
      <c r="N34" s="1"/>
      <c r="O34" s="1">
        <f t="shared" si="4"/>
      </c>
      <c r="P34" s="1">
        <f t="shared" si="5"/>
      </c>
    </row>
    <row r="35" spans="1:16" ht="12.75">
      <c r="A35" s="1"/>
      <c r="B35" s="1"/>
      <c r="C35" s="1"/>
      <c r="D35" s="1"/>
      <c r="E35" s="1"/>
      <c r="F35" s="54"/>
      <c r="G35" s="54"/>
      <c r="H35" s="67">
        <f t="shared" si="0"/>
      </c>
      <c r="I35" s="1">
        <f t="shared" si="1"/>
      </c>
      <c r="J35" s="1"/>
      <c r="K35" s="55">
        <f t="shared" si="2"/>
      </c>
      <c r="L35" s="1"/>
      <c r="M35" s="1">
        <f t="shared" si="3"/>
      </c>
      <c r="N35" s="1"/>
      <c r="O35" s="1">
        <f t="shared" si="4"/>
      </c>
      <c r="P35" s="1">
        <f t="shared" si="5"/>
      </c>
    </row>
    <row r="36" spans="1:16" ht="12.75">
      <c r="A36" s="1"/>
      <c r="B36" s="1"/>
      <c r="C36" s="1"/>
      <c r="D36" s="1"/>
      <c r="E36" s="1"/>
      <c r="F36" s="54"/>
      <c r="G36" s="54"/>
      <c r="H36" s="67">
        <f t="shared" si="0"/>
      </c>
      <c r="I36" s="1">
        <f t="shared" si="1"/>
      </c>
      <c r="J36" s="1"/>
      <c r="K36" s="55">
        <f t="shared" si="2"/>
      </c>
      <c r="L36" s="1"/>
      <c r="M36" s="1">
        <f t="shared" si="3"/>
      </c>
      <c r="N36" s="1"/>
      <c r="O36" s="1">
        <f t="shared" si="4"/>
      </c>
      <c r="P36" s="1">
        <f t="shared" si="5"/>
      </c>
    </row>
    <row r="37" spans="1:16" ht="12.75">
      <c r="A37" s="1"/>
      <c r="B37" s="1"/>
      <c r="C37" s="1"/>
      <c r="D37" s="1"/>
      <c r="E37" s="1"/>
      <c r="F37" s="54"/>
      <c r="G37" s="54"/>
      <c r="H37" s="67">
        <f t="shared" si="0"/>
      </c>
      <c r="I37" s="1">
        <f t="shared" si="1"/>
      </c>
      <c r="J37" s="1"/>
      <c r="K37" s="55">
        <f t="shared" si="2"/>
      </c>
      <c r="L37" s="1"/>
      <c r="M37" s="1">
        <f t="shared" si="3"/>
      </c>
      <c r="N37" s="1"/>
      <c r="O37" s="1">
        <f t="shared" si="4"/>
      </c>
      <c r="P37" s="1">
        <f t="shared" si="5"/>
      </c>
    </row>
    <row r="38" spans="1:16" ht="12.75">
      <c r="A38" s="1"/>
      <c r="B38" s="1"/>
      <c r="C38" s="1"/>
      <c r="D38" s="1"/>
      <c r="E38" s="1"/>
      <c r="F38" s="54"/>
      <c r="G38" s="54"/>
      <c r="H38" s="67">
        <f t="shared" si="0"/>
      </c>
      <c r="I38" s="1">
        <f t="shared" si="1"/>
      </c>
      <c r="J38" s="1"/>
      <c r="K38" s="55">
        <f t="shared" si="2"/>
      </c>
      <c r="L38" s="1"/>
      <c r="M38" s="1">
        <f t="shared" si="3"/>
      </c>
      <c r="N38" s="1"/>
      <c r="O38" s="1">
        <f t="shared" si="4"/>
      </c>
      <c r="P38" s="1">
        <f t="shared" si="5"/>
      </c>
    </row>
    <row r="39" spans="1:16" ht="12.75">
      <c r="A39" s="1"/>
      <c r="B39" s="1"/>
      <c r="C39" s="1"/>
      <c r="D39" s="1"/>
      <c r="E39" s="1"/>
      <c r="F39" s="54"/>
      <c r="G39" s="54"/>
      <c r="H39" s="67">
        <f t="shared" si="0"/>
      </c>
      <c r="I39" s="1">
        <f t="shared" si="1"/>
      </c>
      <c r="J39" s="1"/>
      <c r="K39" s="55">
        <f t="shared" si="2"/>
      </c>
      <c r="L39" s="1"/>
      <c r="M39" s="1">
        <f t="shared" si="3"/>
      </c>
      <c r="N39" s="1"/>
      <c r="O39" s="1">
        <f t="shared" si="4"/>
      </c>
      <c r="P39" s="1">
        <f t="shared" si="5"/>
      </c>
    </row>
    <row r="40" spans="1:16" ht="12.75">
      <c r="A40" s="1"/>
      <c r="B40" s="1"/>
      <c r="C40" s="1"/>
      <c r="D40" s="1"/>
      <c r="E40" s="1"/>
      <c r="F40" s="54"/>
      <c r="G40" s="54"/>
      <c r="H40" s="67">
        <f t="shared" si="0"/>
      </c>
      <c r="I40" s="1">
        <f t="shared" si="1"/>
      </c>
      <c r="J40" s="1"/>
      <c r="K40" s="55">
        <f t="shared" si="2"/>
      </c>
      <c r="L40" s="1"/>
      <c r="M40" s="1">
        <f t="shared" si="3"/>
      </c>
      <c r="N40" s="1"/>
      <c r="O40" s="1">
        <f t="shared" si="4"/>
      </c>
      <c r="P40" s="1">
        <f t="shared" si="5"/>
      </c>
    </row>
    <row r="41" spans="1:16" ht="12.75">
      <c r="A41" s="1"/>
      <c r="B41" s="1"/>
      <c r="C41" s="1"/>
      <c r="D41" s="1"/>
      <c r="E41" s="1"/>
      <c r="F41" s="54"/>
      <c r="G41" s="54"/>
      <c r="H41" s="67">
        <f t="shared" si="0"/>
      </c>
      <c r="I41" s="1">
        <f t="shared" si="1"/>
      </c>
      <c r="J41" s="1"/>
      <c r="K41" s="55">
        <f t="shared" si="2"/>
      </c>
      <c r="L41" s="1"/>
      <c r="M41" s="1">
        <f t="shared" si="3"/>
      </c>
      <c r="N41" s="1"/>
      <c r="O41" s="1">
        <f t="shared" si="4"/>
      </c>
      <c r="P41" s="1">
        <f t="shared" si="5"/>
      </c>
    </row>
    <row r="42" spans="1:16" ht="12.75">
      <c r="A42" s="1"/>
      <c r="B42" s="1"/>
      <c r="C42" s="1"/>
      <c r="D42" s="1"/>
      <c r="E42" s="1"/>
      <c r="F42" s="54"/>
      <c r="G42" s="54"/>
      <c r="H42" s="67">
        <f t="shared" si="0"/>
      </c>
      <c r="I42" s="1">
        <f t="shared" si="1"/>
      </c>
      <c r="J42" s="1"/>
      <c r="K42" s="55">
        <f t="shared" si="2"/>
      </c>
      <c r="L42" s="1"/>
      <c r="M42" s="1">
        <f t="shared" si="3"/>
      </c>
      <c r="N42" s="1"/>
      <c r="O42" s="1">
        <f t="shared" si="4"/>
      </c>
      <c r="P42" s="1">
        <f t="shared" si="5"/>
      </c>
    </row>
    <row r="43" spans="1:16" ht="12.75">
      <c r="A43" s="1"/>
      <c r="B43" s="1"/>
      <c r="C43" s="1"/>
      <c r="D43" s="1"/>
      <c r="E43" s="1"/>
      <c r="F43" s="54"/>
      <c r="G43" s="54"/>
      <c r="H43" s="67">
        <f t="shared" si="0"/>
      </c>
      <c r="I43" s="1">
        <f t="shared" si="1"/>
      </c>
      <c r="J43" s="1"/>
      <c r="K43" s="55">
        <f t="shared" si="2"/>
      </c>
      <c r="L43" s="1"/>
      <c r="M43" s="1">
        <f t="shared" si="3"/>
      </c>
      <c r="N43" s="1"/>
      <c r="O43" s="1">
        <f t="shared" si="4"/>
      </c>
      <c r="P43" s="1">
        <f t="shared" si="5"/>
      </c>
    </row>
    <row r="44" spans="1:16" ht="12.75">
      <c r="A44" s="1"/>
      <c r="B44" s="1"/>
      <c r="C44" s="1"/>
      <c r="D44" s="1"/>
      <c r="E44" s="1"/>
      <c r="F44" s="54"/>
      <c r="G44" s="54"/>
      <c r="H44" s="67">
        <f t="shared" si="0"/>
      </c>
      <c r="I44" s="1">
        <f t="shared" si="1"/>
      </c>
      <c r="J44" s="1"/>
      <c r="K44" s="55">
        <f t="shared" si="2"/>
      </c>
      <c r="L44" s="1"/>
      <c r="M44" s="1">
        <f t="shared" si="3"/>
      </c>
      <c r="N44" s="1"/>
      <c r="O44" s="1">
        <f t="shared" si="4"/>
      </c>
      <c r="P44" s="1">
        <f t="shared" si="5"/>
      </c>
    </row>
    <row r="45" spans="1:16" ht="12.75">
      <c r="A45" s="1"/>
      <c r="B45" s="1"/>
      <c r="C45" s="1"/>
      <c r="D45" s="1"/>
      <c r="E45" s="1"/>
      <c r="F45" s="54"/>
      <c r="G45" s="54"/>
      <c r="H45" s="67">
        <f t="shared" si="0"/>
      </c>
      <c r="I45" s="1">
        <f t="shared" si="1"/>
      </c>
      <c r="J45" s="1"/>
      <c r="K45" s="55">
        <f t="shared" si="2"/>
      </c>
      <c r="L45" s="1"/>
      <c r="M45" s="1">
        <f t="shared" si="3"/>
      </c>
      <c r="N45" s="1"/>
      <c r="O45" s="1">
        <f t="shared" si="4"/>
      </c>
      <c r="P45" s="1">
        <f t="shared" si="5"/>
      </c>
    </row>
    <row r="46" spans="1:16" ht="12.75">
      <c r="A46" s="1"/>
      <c r="B46" s="1"/>
      <c r="C46" s="1"/>
      <c r="D46" s="1"/>
      <c r="E46" s="1"/>
      <c r="F46" s="54"/>
      <c r="G46" s="54"/>
      <c r="H46" s="67">
        <f t="shared" si="0"/>
      </c>
      <c r="I46" s="1">
        <f t="shared" si="1"/>
      </c>
      <c r="J46" s="1"/>
      <c r="K46" s="55">
        <f t="shared" si="2"/>
      </c>
      <c r="L46" s="1"/>
      <c r="M46" s="1">
        <f t="shared" si="3"/>
      </c>
      <c r="N46" s="1"/>
      <c r="O46" s="1">
        <f t="shared" si="4"/>
      </c>
      <c r="P46" s="1">
        <f t="shared" si="5"/>
      </c>
    </row>
    <row r="47" spans="1:16" ht="12.75">
      <c r="A47" s="1"/>
      <c r="B47" s="1"/>
      <c r="C47" s="1"/>
      <c r="D47" s="1"/>
      <c r="E47" s="1"/>
      <c r="F47" s="54"/>
      <c r="G47" s="54"/>
      <c r="H47" s="67">
        <f t="shared" si="0"/>
      </c>
      <c r="I47" s="1">
        <f t="shared" si="1"/>
      </c>
      <c r="J47" s="1"/>
      <c r="K47" s="55">
        <f t="shared" si="2"/>
      </c>
      <c r="L47" s="1"/>
      <c r="M47" s="1">
        <f t="shared" si="3"/>
      </c>
      <c r="N47" s="1"/>
      <c r="O47" s="1">
        <f t="shared" si="4"/>
      </c>
      <c r="P47" s="1">
        <f t="shared" si="5"/>
      </c>
    </row>
    <row r="48" spans="1:16" ht="12.75">
      <c r="A48" s="1"/>
      <c r="B48" s="1"/>
      <c r="C48" s="1"/>
      <c r="D48" s="1"/>
      <c r="E48" s="1"/>
      <c r="F48" s="54"/>
      <c r="G48" s="54"/>
      <c r="H48" s="67">
        <f t="shared" si="0"/>
      </c>
      <c r="I48" s="1">
        <f t="shared" si="1"/>
      </c>
      <c r="J48" s="1"/>
      <c r="K48" s="55">
        <f t="shared" si="2"/>
      </c>
      <c r="L48" s="1"/>
      <c r="M48" s="1">
        <f t="shared" si="3"/>
      </c>
      <c r="N48" s="1"/>
      <c r="O48" s="1">
        <f t="shared" si="4"/>
      </c>
      <c r="P48" s="1">
        <f t="shared" si="5"/>
      </c>
    </row>
    <row r="49" spans="1:16" ht="12.75">
      <c r="A49" s="1"/>
      <c r="B49" s="1"/>
      <c r="C49" s="1"/>
      <c r="D49" s="1"/>
      <c r="E49" s="1"/>
      <c r="F49" s="54"/>
      <c r="G49" s="54"/>
      <c r="H49" s="67">
        <f t="shared" si="0"/>
      </c>
      <c r="I49" s="1">
        <f t="shared" si="1"/>
      </c>
      <c r="J49" s="1"/>
      <c r="K49" s="55">
        <f t="shared" si="2"/>
      </c>
      <c r="L49" s="1"/>
      <c r="M49" s="1">
        <f t="shared" si="3"/>
      </c>
      <c r="N49" s="1"/>
      <c r="O49" s="1">
        <f t="shared" si="4"/>
      </c>
      <c r="P49" s="1">
        <f t="shared" si="5"/>
      </c>
    </row>
    <row r="50" spans="1:16" ht="12.75">
      <c r="A50" s="1"/>
      <c r="B50" s="1"/>
      <c r="C50" s="1"/>
      <c r="D50" s="1"/>
      <c r="E50" s="1"/>
      <c r="F50" s="54"/>
      <c r="G50" s="54"/>
      <c r="H50" s="67">
        <f t="shared" si="0"/>
      </c>
      <c r="I50" s="1">
        <f t="shared" si="1"/>
      </c>
      <c r="J50" s="1"/>
      <c r="K50" s="55">
        <f t="shared" si="2"/>
      </c>
      <c r="L50" s="1"/>
      <c r="M50" s="1">
        <f t="shared" si="3"/>
      </c>
      <c r="N50" s="1"/>
      <c r="O50" s="1">
        <f t="shared" si="4"/>
      </c>
      <c r="P50" s="1">
        <f t="shared" si="5"/>
      </c>
    </row>
    <row r="51" spans="1:16" ht="12.75">
      <c r="A51" s="1"/>
      <c r="B51" s="1"/>
      <c r="C51" s="1"/>
      <c r="D51" s="1"/>
      <c r="E51" s="1"/>
      <c r="F51" s="54"/>
      <c r="G51" s="54"/>
      <c r="H51" s="67">
        <f t="shared" si="0"/>
      </c>
      <c r="I51" s="1">
        <f t="shared" si="1"/>
      </c>
      <c r="J51" s="1"/>
      <c r="K51" s="55">
        <f t="shared" si="2"/>
      </c>
      <c r="L51" s="1"/>
      <c r="M51" s="1">
        <f t="shared" si="3"/>
      </c>
      <c r="N51" s="1"/>
      <c r="O51" s="1">
        <f t="shared" si="4"/>
      </c>
      <c r="P51" s="1">
        <f t="shared" si="5"/>
      </c>
    </row>
    <row r="52" spans="1:16" ht="12.75">
      <c r="A52" s="1"/>
      <c r="B52" s="1"/>
      <c r="C52" s="1"/>
      <c r="D52" s="1"/>
      <c r="E52" s="1"/>
      <c r="F52" s="54"/>
      <c r="G52" s="54"/>
      <c r="H52" s="67">
        <f t="shared" si="0"/>
      </c>
      <c r="I52" s="1">
        <f t="shared" si="1"/>
      </c>
      <c r="J52" s="1"/>
      <c r="K52" s="55">
        <f t="shared" si="2"/>
      </c>
      <c r="L52" s="1"/>
      <c r="M52" s="1">
        <f t="shared" si="3"/>
      </c>
      <c r="N52" s="1"/>
      <c r="O52" s="1">
        <f t="shared" si="4"/>
      </c>
      <c r="P52" s="1">
        <f t="shared" si="5"/>
      </c>
    </row>
    <row r="53" spans="1:16" ht="12.75">
      <c r="A53" s="1"/>
      <c r="B53" s="1"/>
      <c r="C53" s="1"/>
      <c r="D53" s="1"/>
      <c r="E53" s="1"/>
      <c r="F53" s="54"/>
      <c r="G53" s="54"/>
      <c r="H53" s="67">
        <f t="shared" si="0"/>
      </c>
      <c r="I53" s="1">
        <f t="shared" si="1"/>
      </c>
      <c r="J53" s="1"/>
      <c r="K53" s="55">
        <f t="shared" si="2"/>
      </c>
      <c r="L53" s="1"/>
      <c r="M53" s="1">
        <f t="shared" si="3"/>
      </c>
      <c r="N53" s="1"/>
      <c r="O53" s="1">
        <f t="shared" si="4"/>
      </c>
      <c r="P53" s="1">
        <f t="shared" si="5"/>
      </c>
    </row>
    <row r="54" spans="1:16" ht="12.75">
      <c r="A54" s="1"/>
      <c r="B54" s="1"/>
      <c r="C54" s="1"/>
      <c r="D54" s="1"/>
      <c r="E54" s="1"/>
      <c r="F54" s="54"/>
      <c r="G54" s="54"/>
      <c r="H54" s="67">
        <f t="shared" si="0"/>
      </c>
      <c r="I54" s="1">
        <f t="shared" si="1"/>
      </c>
      <c r="J54" s="1"/>
      <c r="K54" s="55">
        <f t="shared" si="2"/>
      </c>
      <c r="L54" s="1"/>
      <c r="M54" s="1">
        <f t="shared" si="3"/>
      </c>
      <c r="N54" s="1"/>
      <c r="O54" s="1">
        <f t="shared" si="4"/>
      </c>
      <c r="P54" s="1">
        <f t="shared" si="5"/>
      </c>
    </row>
    <row r="55" spans="1:16" ht="12.75">
      <c r="A55" s="1"/>
      <c r="B55" s="1"/>
      <c r="C55" s="1"/>
      <c r="D55" s="1"/>
      <c r="E55" s="1"/>
      <c r="F55" s="54"/>
      <c r="G55" s="54"/>
      <c r="H55" s="67">
        <f t="shared" si="0"/>
      </c>
      <c r="I55" s="1">
        <f t="shared" si="1"/>
      </c>
      <c r="J55" s="1"/>
      <c r="K55" s="55">
        <f t="shared" si="2"/>
      </c>
      <c r="L55" s="1"/>
      <c r="M55" s="1">
        <f t="shared" si="3"/>
      </c>
      <c r="N55" s="1"/>
      <c r="O55" s="1">
        <f t="shared" si="4"/>
      </c>
      <c r="P55" s="1">
        <f t="shared" si="5"/>
      </c>
    </row>
    <row r="56" spans="1:16" ht="12.75">
      <c r="A56" s="1"/>
      <c r="B56" s="1"/>
      <c r="C56" s="1"/>
      <c r="D56" s="1"/>
      <c r="E56" s="1"/>
      <c r="F56" s="54"/>
      <c r="G56" s="54"/>
      <c r="H56" s="67">
        <f t="shared" si="0"/>
      </c>
      <c r="I56" s="1">
        <f t="shared" si="1"/>
      </c>
      <c r="J56" s="1"/>
      <c r="K56" s="55">
        <f t="shared" si="2"/>
      </c>
      <c r="L56" s="1"/>
      <c r="M56" s="1">
        <f t="shared" si="3"/>
      </c>
      <c r="N56" s="1"/>
      <c r="O56" s="1">
        <f t="shared" si="4"/>
      </c>
      <c r="P56" s="1">
        <f t="shared" si="5"/>
      </c>
    </row>
    <row r="57" spans="1:16" ht="12.75">
      <c r="A57" s="1"/>
      <c r="B57" s="1"/>
      <c r="C57" s="1"/>
      <c r="D57" s="1"/>
      <c r="E57" s="1"/>
      <c r="F57" s="54"/>
      <c r="G57" s="54"/>
      <c r="H57" s="67">
        <f t="shared" si="0"/>
      </c>
      <c r="I57" s="1">
        <f t="shared" si="1"/>
      </c>
      <c r="J57" s="1"/>
      <c r="K57" s="55">
        <f t="shared" si="2"/>
      </c>
      <c r="L57" s="1"/>
      <c r="M57" s="1">
        <f t="shared" si="3"/>
      </c>
      <c r="N57" s="1"/>
      <c r="O57" s="1">
        <f t="shared" si="4"/>
      </c>
      <c r="P57" s="1">
        <f t="shared" si="5"/>
      </c>
    </row>
    <row r="58" spans="1:16" ht="12.75">
      <c r="A58" s="1"/>
      <c r="B58" s="1"/>
      <c r="C58" s="1"/>
      <c r="D58" s="1"/>
      <c r="E58" s="1"/>
      <c r="F58" s="54"/>
      <c r="G58" s="54"/>
      <c r="H58" s="67">
        <f t="shared" si="0"/>
      </c>
      <c r="I58" s="1">
        <f t="shared" si="1"/>
      </c>
      <c r="J58" s="1"/>
      <c r="K58" s="55">
        <f t="shared" si="2"/>
      </c>
      <c r="L58" s="1"/>
      <c r="M58" s="1">
        <f t="shared" si="3"/>
      </c>
      <c r="N58" s="1"/>
      <c r="O58" s="1">
        <f t="shared" si="4"/>
      </c>
      <c r="P58" s="1">
        <f t="shared" si="5"/>
      </c>
    </row>
    <row r="59" spans="1:16" ht="12.75">
      <c r="A59" s="1"/>
      <c r="B59" s="1"/>
      <c r="C59" s="1"/>
      <c r="D59" s="1"/>
      <c r="E59" s="1"/>
      <c r="F59" s="54"/>
      <c r="G59" s="54"/>
      <c r="H59" s="67">
        <f t="shared" si="0"/>
      </c>
      <c r="I59" s="1">
        <f t="shared" si="1"/>
      </c>
      <c r="J59" s="1"/>
      <c r="K59" s="55">
        <f t="shared" si="2"/>
      </c>
      <c r="L59" s="1"/>
      <c r="M59" s="1">
        <f t="shared" si="3"/>
      </c>
      <c r="N59" s="1"/>
      <c r="O59" s="1">
        <f t="shared" si="4"/>
      </c>
      <c r="P59" s="1">
        <f t="shared" si="5"/>
      </c>
    </row>
    <row r="60" spans="1:16" ht="12.75">
      <c r="A60" s="1"/>
      <c r="B60" s="1"/>
      <c r="C60" s="1"/>
      <c r="D60" s="1"/>
      <c r="E60" s="1"/>
      <c r="F60" s="54"/>
      <c r="G60" s="54"/>
      <c r="H60" s="67">
        <f t="shared" si="0"/>
      </c>
      <c r="I60" s="1">
        <f t="shared" si="1"/>
      </c>
      <c r="J60" s="1"/>
      <c r="K60" s="55">
        <f t="shared" si="2"/>
      </c>
      <c r="L60" s="1"/>
      <c r="M60" s="1">
        <f t="shared" si="3"/>
      </c>
      <c r="N60" s="1"/>
      <c r="O60" s="1">
        <f t="shared" si="4"/>
      </c>
      <c r="P60" s="1">
        <f t="shared" si="5"/>
      </c>
    </row>
    <row r="61" spans="1:16" ht="12.75">
      <c r="A61" s="1"/>
      <c r="B61" s="1"/>
      <c r="C61" s="1"/>
      <c r="D61" s="1"/>
      <c r="E61" s="1"/>
      <c r="F61" s="54"/>
      <c r="G61" s="54"/>
      <c r="H61" s="67">
        <f t="shared" si="0"/>
      </c>
      <c r="I61" s="1">
        <f t="shared" si="1"/>
      </c>
      <c r="J61" s="1"/>
      <c r="K61" s="55">
        <f t="shared" si="2"/>
      </c>
      <c r="L61" s="1"/>
      <c r="M61" s="1">
        <f t="shared" si="3"/>
      </c>
      <c r="N61" s="1"/>
      <c r="O61" s="1">
        <f t="shared" si="4"/>
      </c>
      <c r="P61" s="1">
        <f t="shared" si="5"/>
      </c>
    </row>
    <row r="62" spans="1:16" ht="12.75">
      <c r="A62" s="1"/>
      <c r="B62" s="1"/>
      <c r="C62" s="1"/>
      <c r="D62" s="1"/>
      <c r="E62" s="1"/>
      <c r="F62" s="54"/>
      <c r="G62" s="54"/>
      <c r="H62" s="67">
        <f t="shared" si="0"/>
      </c>
      <c r="I62" s="1">
        <f t="shared" si="1"/>
      </c>
      <c r="J62" s="1"/>
      <c r="K62" s="55">
        <f t="shared" si="2"/>
      </c>
      <c r="L62" s="1"/>
      <c r="M62" s="1">
        <f t="shared" si="3"/>
      </c>
      <c r="N62" s="1"/>
      <c r="O62" s="1">
        <f t="shared" si="4"/>
      </c>
      <c r="P62" s="1">
        <f t="shared" si="5"/>
      </c>
    </row>
    <row r="63" spans="1:16" ht="12.75">
      <c r="A63" s="1"/>
      <c r="B63" s="1"/>
      <c r="C63" s="1"/>
      <c r="D63" s="1"/>
      <c r="E63" s="1"/>
      <c r="F63" s="54"/>
      <c r="G63" s="54"/>
      <c r="H63" s="67">
        <f t="shared" si="0"/>
      </c>
      <c r="I63" s="1">
        <f t="shared" si="1"/>
      </c>
      <c r="J63" s="1"/>
      <c r="K63" s="55">
        <f t="shared" si="2"/>
      </c>
      <c r="L63" s="1"/>
      <c r="M63" s="1">
        <f t="shared" si="3"/>
      </c>
      <c r="N63" s="1"/>
      <c r="O63" s="1">
        <f t="shared" si="4"/>
      </c>
      <c r="P63" s="1">
        <f t="shared" si="5"/>
      </c>
    </row>
    <row r="64" spans="1:16" ht="12.75">
      <c r="A64" s="1"/>
      <c r="B64" s="1"/>
      <c r="C64" s="1"/>
      <c r="D64" s="1"/>
      <c r="E64" s="1"/>
      <c r="F64" s="54"/>
      <c r="G64" s="54"/>
      <c r="H64" s="67">
        <f t="shared" si="0"/>
      </c>
      <c r="I64" s="1">
        <f t="shared" si="1"/>
      </c>
      <c r="J64" s="1"/>
      <c r="K64" s="55">
        <f t="shared" si="2"/>
      </c>
      <c r="L64" s="1"/>
      <c r="M64" s="1">
        <f t="shared" si="3"/>
      </c>
      <c r="N64" s="1"/>
      <c r="O64" s="1">
        <f t="shared" si="4"/>
      </c>
      <c r="P64" s="1">
        <f t="shared" si="5"/>
      </c>
    </row>
    <row r="65" spans="1:16" ht="12.75">
      <c r="A65" s="1"/>
      <c r="B65" s="1"/>
      <c r="C65" s="1"/>
      <c r="D65" s="1"/>
      <c r="E65" s="1"/>
      <c r="F65" s="54"/>
      <c r="G65" s="54"/>
      <c r="H65" s="67">
        <f t="shared" si="0"/>
      </c>
      <c r="I65" s="1">
        <f t="shared" si="1"/>
      </c>
      <c r="J65" s="1"/>
      <c r="K65" s="55">
        <f t="shared" si="2"/>
      </c>
      <c r="L65" s="1"/>
      <c r="M65" s="1">
        <f t="shared" si="3"/>
      </c>
      <c r="N65" s="1"/>
      <c r="O65" s="1">
        <f t="shared" si="4"/>
      </c>
      <c r="P65" s="1">
        <f t="shared" si="5"/>
      </c>
    </row>
    <row r="66" spans="1:16" ht="12.75">
      <c r="A66" s="1"/>
      <c r="B66" s="1"/>
      <c r="C66" s="1"/>
      <c r="D66" s="1"/>
      <c r="E66" s="1"/>
      <c r="F66" s="54"/>
      <c r="G66" s="54"/>
      <c r="H66" s="67">
        <f t="shared" si="0"/>
      </c>
      <c r="I66" s="1">
        <f t="shared" si="1"/>
      </c>
      <c r="J66" s="1"/>
      <c r="K66" s="55">
        <f t="shared" si="2"/>
      </c>
      <c r="L66" s="1"/>
      <c r="M66" s="1">
        <f t="shared" si="3"/>
      </c>
      <c r="N66" s="1"/>
      <c r="O66" s="1">
        <f t="shared" si="4"/>
      </c>
      <c r="P66" s="1">
        <f t="shared" si="5"/>
      </c>
    </row>
    <row r="67" spans="1:16" ht="12.75">
      <c r="A67" s="1"/>
      <c r="B67" s="1"/>
      <c r="C67" s="1"/>
      <c r="D67" s="1"/>
      <c r="E67" s="1"/>
      <c r="F67" s="54"/>
      <c r="G67" s="54"/>
      <c r="H67" s="67">
        <f aca="true" t="shared" si="6" ref="H67:H105">IF(F67="","",(F67/(G67^2)))</f>
      </c>
      <c r="I67" s="1">
        <f aca="true" t="shared" si="7" ref="I67:I105">IF(H67="","",IF(H67&gt;=40,"Sobrepeso/Obeso Classe 3",IF(H67&gt;=35,"Sobrepeso/Obeso Classe 2",IF(H67&gt;=30,"Sobrepeso/Obeso Classe 1",IF(H67&gt;=25,"Sobrepeso/Pré-obeso",IF(H67&gt;=18.5,"Normal",IF(H67&gt;=17,"Discretamente Abaixo do peso",IF(H67&gt;=16,"Moderadamente Abaixo do peso","Severamente Abaixo do peso"))))))))</f>
      </c>
      <c r="J67" s="1"/>
      <c r="K67" s="55">
        <f aca="true" t="shared" si="8" ref="K67:K105">IF(J67="","",IF(AND(D67="M",OR(J67&gt;102)),"Risco",IF(AND(D67="F",OR(J67&gt;88)),"Risco")))</f>
      </c>
      <c r="L67" s="1"/>
      <c r="M67" s="1">
        <f aca="true" t="shared" si="9" ref="M67:M105">IF(L67="","",IF(L67&gt;=160,"Hipertensão Estágio 2",IF(L67&gt;=140,"Hipertensão Estágio 1",IF(L67&gt;=120,"Pré-hipertensão","Normal"))))</f>
      </c>
      <c r="N67" s="1"/>
      <c r="O67" s="1">
        <f aca="true" t="shared" si="10" ref="O67:O105">IF(N67="","",IF(N67&gt;=100,"Hipertensão Estágio 2",IF(N67&gt;=90,"Hipertensão Estágio 1",IF(N67&gt;=80,"Pré-hipertensão","Normal"))))</f>
      </c>
      <c r="P67" s="1">
        <f aca="true" t="shared" si="11" ref="P67:P105">IF(L67="","",IF(AND(L67&lt;120,N67&lt;80),"Incentivar","Adotar"))</f>
      </c>
    </row>
    <row r="68" spans="1:16" ht="12.75">
      <c r="A68" s="1"/>
      <c r="B68" s="1"/>
      <c r="C68" s="1"/>
      <c r="D68" s="1"/>
      <c r="E68" s="1"/>
      <c r="F68" s="54"/>
      <c r="G68" s="54"/>
      <c r="H68" s="67">
        <f t="shared" si="6"/>
      </c>
      <c r="I68" s="1">
        <f t="shared" si="7"/>
      </c>
      <c r="J68" s="1"/>
      <c r="K68" s="55">
        <f t="shared" si="8"/>
      </c>
      <c r="L68" s="1"/>
      <c r="M68" s="1">
        <f t="shared" si="9"/>
      </c>
      <c r="N68" s="1"/>
      <c r="O68" s="1">
        <f t="shared" si="10"/>
      </c>
      <c r="P68" s="1">
        <f t="shared" si="11"/>
      </c>
    </row>
    <row r="69" spans="1:16" ht="12.75">
      <c r="A69" s="1"/>
      <c r="B69" s="1"/>
      <c r="C69" s="1"/>
      <c r="D69" s="1"/>
      <c r="E69" s="1"/>
      <c r="F69" s="54"/>
      <c r="G69" s="54"/>
      <c r="H69" s="67">
        <f t="shared" si="6"/>
      </c>
      <c r="I69" s="1">
        <f t="shared" si="7"/>
      </c>
      <c r="J69" s="1"/>
      <c r="K69" s="55">
        <f t="shared" si="8"/>
      </c>
      <c r="L69" s="1"/>
      <c r="M69" s="1">
        <f t="shared" si="9"/>
      </c>
      <c r="N69" s="1"/>
      <c r="O69" s="1">
        <f t="shared" si="10"/>
      </c>
      <c r="P69" s="1">
        <f t="shared" si="11"/>
      </c>
    </row>
    <row r="70" spans="1:16" ht="12.75">
      <c r="A70" s="1"/>
      <c r="B70" s="1"/>
      <c r="C70" s="1"/>
      <c r="D70" s="1"/>
      <c r="E70" s="1"/>
      <c r="F70" s="54"/>
      <c r="G70" s="54"/>
      <c r="H70" s="67">
        <f t="shared" si="6"/>
      </c>
      <c r="I70" s="1">
        <f t="shared" si="7"/>
      </c>
      <c r="J70" s="1"/>
      <c r="K70" s="55">
        <f t="shared" si="8"/>
      </c>
      <c r="L70" s="1"/>
      <c r="M70" s="1">
        <f t="shared" si="9"/>
      </c>
      <c r="N70" s="1"/>
      <c r="O70" s="1">
        <f t="shared" si="10"/>
      </c>
      <c r="P70" s="1">
        <f t="shared" si="11"/>
      </c>
    </row>
    <row r="71" spans="1:16" ht="12.75">
      <c r="A71" s="1"/>
      <c r="B71" s="1"/>
      <c r="C71" s="1"/>
      <c r="D71" s="1"/>
      <c r="E71" s="1"/>
      <c r="F71" s="54"/>
      <c r="G71" s="54"/>
      <c r="H71" s="67">
        <f t="shared" si="6"/>
      </c>
      <c r="I71" s="1">
        <f t="shared" si="7"/>
      </c>
      <c r="J71" s="1"/>
      <c r="K71" s="55">
        <f t="shared" si="8"/>
      </c>
      <c r="L71" s="1"/>
      <c r="M71" s="1">
        <f t="shared" si="9"/>
      </c>
      <c r="N71" s="1"/>
      <c r="O71" s="1">
        <f t="shared" si="10"/>
      </c>
      <c r="P71" s="1">
        <f t="shared" si="11"/>
      </c>
    </row>
    <row r="72" spans="1:16" ht="12.75">
      <c r="A72" s="1"/>
      <c r="B72" s="1"/>
      <c r="C72" s="1"/>
      <c r="D72" s="1"/>
      <c r="E72" s="1"/>
      <c r="F72" s="54"/>
      <c r="G72" s="54"/>
      <c r="H72" s="67">
        <f t="shared" si="6"/>
      </c>
      <c r="I72" s="1">
        <f t="shared" si="7"/>
      </c>
      <c r="J72" s="1"/>
      <c r="K72" s="55">
        <f t="shared" si="8"/>
      </c>
      <c r="L72" s="1"/>
      <c r="M72" s="1">
        <f t="shared" si="9"/>
      </c>
      <c r="N72" s="1"/>
      <c r="O72" s="1">
        <f t="shared" si="10"/>
      </c>
      <c r="P72" s="1">
        <f t="shared" si="11"/>
      </c>
    </row>
    <row r="73" spans="1:16" ht="12.75">
      <c r="A73" s="1"/>
      <c r="B73" s="1"/>
      <c r="C73" s="1"/>
      <c r="D73" s="1"/>
      <c r="E73" s="1"/>
      <c r="F73" s="54"/>
      <c r="G73" s="54"/>
      <c r="H73" s="67">
        <f t="shared" si="6"/>
      </c>
      <c r="I73" s="1">
        <f t="shared" si="7"/>
      </c>
      <c r="J73" s="1"/>
      <c r="K73" s="55">
        <f t="shared" si="8"/>
      </c>
      <c r="L73" s="1"/>
      <c r="M73" s="1">
        <f t="shared" si="9"/>
      </c>
      <c r="N73" s="1"/>
      <c r="O73" s="1">
        <f t="shared" si="10"/>
      </c>
      <c r="P73" s="1">
        <f t="shared" si="11"/>
      </c>
    </row>
    <row r="74" spans="1:16" ht="12.75">
      <c r="A74" s="1"/>
      <c r="B74" s="1"/>
      <c r="C74" s="1"/>
      <c r="D74" s="1"/>
      <c r="E74" s="1"/>
      <c r="F74" s="54"/>
      <c r="G74" s="54"/>
      <c r="H74" s="67">
        <f t="shared" si="6"/>
      </c>
      <c r="I74" s="1">
        <f t="shared" si="7"/>
      </c>
      <c r="J74" s="1"/>
      <c r="K74" s="55">
        <f t="shared" si="8"/>
      </c>
      <c r="L74" s="1"/>
      <c r="M74" s="1">
        <f t="shared" si="9"/>
      </c>
      <c r="N74" s="1"/>
      <c r="O74" s="1">
        <f t="shared" si="10"/>
      </c>
      <c r="P74" s="1">
        <f t="shared" si="11"/>
      </c>
    </row>
    <row r="75" spans="1:16" ht="12.75">
      <c r="A75" s="1"/>
      <c r="B75" s="1"/>
      <c r="C75" s="1"/>
      <c r="D75" s="1"/>
      <c r="E75" s="1"/>
      <c r="F75" s="54"/>
      <c r="G75" s="54"/>
      <c r="H75" s="67">
        <f t="shared" si="6"/>
      </c>
      <c r="I75" s="1">
        <f t="shared" si="7"/>
      </c>
      <c r="J75" s="1"/>
      <c r="K75" s="55">
        <f t="shared" si="8"/>
      </c>
      <c r="L75" s="1"/>
      <c r="M75" s="1">
        <f t="shared" si="9"/>
      </c>
      <c r="N75" s="1"/>
      <c r="O75" s="1">
        <f t="shared" si="10"/>
      </c>
      <c r="P75" s="1">
        <f t="shared" si="11"/>
      </c>
    </row>
    <row r="76" spans="1:16" ht="12.75">
      <c r="A76" s="1"/>
      <c r="B76" s="1"/>
      <c r="C76" s="1"/>
      <c r="D76" s="1"/>
      <c r="E76" s="1"/>
      <c r="F76" s="54"/>
      <c r="G76" s="54"/>
      <c r="H76" s="67">
        <f t="shared" si="6"/>
      </c>
      <c r="I76" s="1">
        <f t="shared" si="7"/>
      </c>
      <c r="J76" s="1"/>
      <c r="K76" s="55">
        <f t="shared" si="8"/>
      </c>
      <c r="L76" s="1"/>
      <c r="M76" s="1">
        <f t="shared" si="9"/>
      </c>
      <c r="N76" s="1"/>
      <c r="O76" s="1">
        <f t="shared" si="10"/>
      </c>
      <c r="P76" s="1">
        <f t="shared" si="11"/>
      </c>
    </row>
    <row r="77" spans="1:16" ht="12.75">
      <c r="A77" s="1"/>
      <c r="B77" s="1"/>
      <c r="C77" s="1"/>
      <c r="D77" s="1"/>
      <c r="E77" s="1"/>
      <c r="F77" s="54"/>
      <c r="G77" s="54"/>
      <c r="H77" s="67">
        <f t="shared" si="6"/>
      </c>
      <c r="I77" s="1">
        <f t="shared" si="7"/>
      </c>
      <c r="J77" s="1"/>
      <c r="K77" s="55">
        <f t="shared" si="8"/>
      </c>
      <c r="L77" s="1"/>
      <c r="M77" s="1">
        <f t="shared" si="9"/>
      </c>
      <c r="N77" s="1"/>
      <c r="O77" s="1">
        <f t="shared" si="10"/>
      </c>
      <c r="P77" s="1">
        <f t="shared" si="11"/>
      </c>
    </row>
    <row r="78" spans="1:16" ht="12.75">
      <c r="A78" s="1"/>
      <c r="B78" s="1"/>
      <c r="C78" s="1"/>
      <c r="D78" s="1"/>
      <c r="E78" s="1"/>
      <c r="F78" s="54"/>
      <c r="G78" s="54"/>
      <c r="H78" s="67">
        <f t="shared" si="6"/>
      </c>
      <c r="I78" s="1">
        <f t="shared" si="7"/>
      </c>
      <c r="J78" s="1"/>
      <c r="K78" s="55">
        <f t="shared" si="8"/>
      </c>
      <c r="L78" s="1"/>
      <c r="M78" s="1">
        <f t="shared" si="9"/>
      </c>
      <c r="N78" s="1"/>
      <c r="O78" s="1">
        <f t="shared" si="10"/>
      </c>
      <c r="P78" s="1">
        <f t="shared" si="11"/>
      </c>
    </row>
    <row r="79" spans="1:16" ht="12.75">
      <c r="A79" s="1"/>
      <c r="B79" s="1"/>
      <c r="C79" s="1"/>
      <c r="D79" s="1"/>
      <c r="E79" s="1"/>
      <c r="F79" s="54"/>
      <c r="G79" s="54"/>
      <c r="H79" s="67">
        <f t="shared" si="6"/>
      </c>
      <c r="I79" s="1">
        <f t="shared" si="7"/>
      </c>
      <c r="J79" s="1"/>
      <c r="K79" s="55">
        <f t="shared" si="8"/>
      </c>
      <c r="L79" s="1"/>
      <c r="M79" s="1">
        <f t="shared" si="9"/>
      </c>
      <c r="N79" s="1"/>
      <c r="O79" s="1">
        <f t="shared" si="10"/>
      </c>
      <c r="P79" s="1">
        <f t="shared" si="11"/>
      </c>
    </row>
    <row r="80" spans="1:16" ht="12.75">
      <c r="A80" s="1"/>
      <c r="B80" s="1"/>
      <c r="C80" s="1"/>
      <c r="D80" s="1"/>
      <c r="E80" s="1"/>
      <c r="F80" s="54"/>
      <c r="G80" s="54"/>
      <c r="H80" s="67">
        <f t="shared" si="6"/>
      </c>
      <c r="I80" s="1">
        <f t="shared" si="7"/>
      </c>
      <c r="J80" s="1"/>
      <c r="K80" s="55">
        <f t="shared" si="8"/>
      </c>
      <c r="L80" s="1"/>
      <c r="M80" s="1">
        <f t="shared" si="9"/>
      </c>
      <c r="N80" s="1"/>
      <c r="O80" s="1">
        <f t="shared" si="10"/>
      </c>
      <c r="P80" s="1">
        <f t="shared" si="11"/>
      </c>
    </row>
    <row r="81" spans="1:16" ht="12.75">
      <c r="A81" s="1"/>
      <c r="B81" s="1"/>
      <c r="C81" s="1"/>
      <c r="D81" s="1"/>
      <c r="E81" s="1"/>
      <c r="F81" s="54"/>
      <c r="G81" s="54"/>
      <c r="H81" s="67">
        <f t="shared" si="6"/>
      </c>
      <c r="I81" s="1">
        <f t="shared" si="7"/>
      </c>
      <c r="J81" s="1"/>
      <c r="K81" s="55">
        <f t="shared" si="8"/>
      </c>
      <c r="L81" s="1"/>
      <c r="M81" s="1">
        <f t="shared" si="9"/>
      </c>
      <c r="N81" s="1"/>
      <c r="O81" s="1">
        <f t="shared" si="10"/>
      </c>
      <c r="P81" s="1">
        <f t="shared" si="11"/>
      </c>
    </row>
    <row r="82" spans="1:16" ht="12.75">
      <c r="A82" s="1"/>
      <c r="B82" s="1"/>
      <c r="C82" s="1"/>
      <c r="D82" s="1"/>
      <c r="E82" s="1"/>
      <c r="F82" s="54"/>
      <c r="G82" s="54"/>
      <c r="H82" s="67">
        <f t="shared" si="6"/>
      </c>
      <c r="I82" s="1">
        <f t="shared" si="7"/>
      </c>
      <c r="J82" s="1"/>
      <c r="K82" s="55">
        <f t="shared" si="8"/>
      </c>
      <c r="L82" s="1"/>
      <c r="M82" s="1">
        <f t="shared" si="9"/>
      </c>
      <c r="N82" s="1"/>
      <c r="O82" s="1">
        <f t="shared" si="10"/>
      </c>
      <c r="P82" s="1">
        <f t="shared" si="11"/>
      </c>
    </row>
    <row r="83" spans="1:16" ht="12.75">
      <c r="A83" s="1"/>
      <c r="B83" s="1"/>
      <c r="C83" s="1"/>
      <c r="D83" s="1"/>
      <c r="E83" s="1"/>
      <c r="F83" s="54"/>
      <c r="G83" s="54"/>
      <c r="H83" s="67">
        <f t="shared" si="6"/>
      </c>
      <c r="I83" s="1">
        <f t="shared" si="7"/>
      </c>
      <c r="J83" s="1"/>
      <c r="K83" s="55">
        <f t="shared" si="8"/>
      </c>
      <c r="L83" s="1"/>
      <c r="M83" s="1">
        <f t="shared" si="9"/>
      </c>
      <c r="N83" s="1"/>
      <c r="O83" s="1">
        <f t="shared" si="10"/>
      </c>
      <c r="P83" s="1">
        <f t="shared" si="11"/>
      </c>
    </row>
    <row r="84" spans="1:16" ht="12.75">
      <c r="A84" s="1"/>
      <c r="B84" s="1"/>
      <c r="C84" s="1"/>
      <c r="D84" s="1"/>
      <c r="E84" s="1"/>
      <c r="F84" s="54"/>
      <c r="G84" s="54"/>
      <c r="H84" s="67">
        <f t="shared" si="6"/>
      </c>
      <c r="I84" s="1">
        <f t="shared" si="7"/>
      </c>
      <c r="J84" s="1"/>
      <c r="K84" s="55">
        <f t="shared" si="8"/>
      </c>
      <c r="L84" s="1"/>
      <c r="M84" s="1">
        <f t="shared" si="9"/>
      </c>
      <c r="N84" s="1"/>
      <c r="O84" s="1">
        <f t="shared" si="10"/>
      </c>
      <c r="P84" s="1">
        <f t="shared" si="11"/>
      </c>
    </row>
    <row r="85" spans="1:16" ht="12.75">
      <c r="A85" s="1"/>
      <c r="B85" s="1"/>
      <c r="C85" s="1"/>
      <c r="D85" s="1"/>
      <c r="E85" s="1"/>
      <c r="F85" s="54"/>
      <c r="G85" s="54"/>
      <c r="H85" s="67">
        <f t="shared" si="6"/>
      </c>
      <c r="I85" s="1">
        <f t="shared" si="7"/>
      </c>
      <c r="J85" s="1"/>
      <c r="K85" s="55">
        <f t="shared" si="8"/>
      </c>
      <c r="L85" s="1"/>
      <c r="M85" s="1">
        <f t="shared" si="9"/>
      </c>
      <c r="N85" s="1"/>
      <c r="O85" s="1">
        <f t="shared" si="10"/>
      </c>
      <c r="P85" s="1">
        <f t="shared" si="11"/>
      </c>
    </row>
    <row r="86" spans="1:16" ht="12.75">
      <c r="A86" s="1"/>
      <c r="B86" s="1"/>
      <c r="C86" s="1"/>
      <c r="D86" s="1"/>
      <c r="E86" s="1"/>
      <c r="F86" s="54"/>
      <c r="G86" s="54"/>
      <c r="H86" s="67">
        <f t="shared" si="6"/>
      </c>
      <c r="I86" s="1">
        <f t="shared" si="7"/>
      </c>
      <c r="J86" s="1"/>
      <c r="K86" s="55">
        <f t="shared" si="8"/>
      </c>
      <c r="L86" s="1"/>
      <c r="M86" s="1">
        <f t="shared" si="9"/>
      </c>
      <c r="N86" s="1"/>
      <c r="O86" s="1">
        <f t="shared" si="10"/>
      </c>
      <c r="P86" s="1">
        <f t="shared" si="11"/>
      </c>
    </row>
    <row r="87" spans="1:16" ht="12.75">
      <c r="A87" s="1"/>
      <c r="B87" s="1"/>
      <c r="C87" s="1"/>
      <c r="D87" s="1"/>
      <c r="E87" s="1"/>
      <c r="F87" s="54"/>
      <c r="G87" s="54"/>
      <c r="H87" s="67">
        <f t="shared" si="6"/>
      </c>
      <c r="I87" s="1">
        <f t="shared" si="7"/>
      </c>
      <c r="J87" s="1"/>
      <c r="K87" s="55">
        <f t="shared" si="8"/>
      </c>
      <c r="L87" s="1"/>
      <c r="M87" s="1">
        <f t="shared" si="9"/>
      </c>
      <c r="N87" s="1"/>
      <c r="O87" s="1">
        <f t="shared" si="10"/>
      </c>
      <c r="P87" s="1">
        <f t="shared" si="11"/>
      </c>
    </row>
    <row r="88" spans="1:16" ht="12.75">
      <c r="A88" s="1"/>
      <c r="B88" s="1"/>
      <c r="C88" s="1"/>
      <c r="D88" s="1"/>
      <c r="E88" s="1"/>
      <c r="F88" s="54"/>
      <c r="G88" s="54"/>
      <c r="H88" s="67">
        <f t="shared" si="6"/>
      </c>
      <c r="I88" s="1">
        <f t="shared" si="7"/>
      </c>
      <c r="J88" s="1"/>
      <c r="K88" s="55">
        <f t="shared" si="8"/>
      </c>
      <c r="L88" s="1"/>
      <c r="M88" s="1">
        <f t="shared" si="9"/>
      </c>
      <c r="N88" s="1"/>
      <c r="O88" s="1">
        <f t="shared" si="10"/>
      </c>
      <c r="P88" s="1">
        <f t="shared" si="11"/>
      </c>
    </row>
    <row r="89" spans="1:16" ht="12.75">
      <c r="A89" s="1"/>
      <c r="B89" s="1"/>
      <c r="C89" s="1"/>
      <c r="D89" s="1"/>
      <c r="E89" s="1"/>
      <c r="F89" s="54"/>
      <c r="G89" s="54"/>
      <c r="H89" s="67">
        <f t="shared" si="6"/>
      </c>
      <c r="I89" s="1">
        <f t="shared" si="7"/>
      </c>
      <c r="J89" s="1"/>
      <c r="K89" s="55">
        <f t="shared" si="8"/>
      </c>
      <c r="L89" s="1"/>
      <c r="M89" s="1">
        <f t="shared" si="9"/>
      </c>
      <c r="N89" s="1"/>
      <c r="O89" s="1">
        <f t="shared" si="10"/>
      </c>
      <c r="P89" s="1">
        <f t="shared" si="11"/>
      </c>
    </row>
    <row r="90" spans="1:16" ht="12.75">
      <c r="A90" s="1"/>
      <c r="B90" s="1"/>
      <c r="C90" s="1"/>
      <c r="D90" s="1"/>
      <c r="E90" s="1"/>
      <c r="F90" s="54"/>
      <c r="G90" s="54"/>
      <c r="H90" s="67">
        <f t="shared" si="6"/>
      </c>
      <c r="I90" s="1">
        <f t="shared" si="7"/>
      </c>
      <c r="J90" s="1"/>
      <c r="K90" s="55">
        <f t="shared" si="8"/>
      </c>
      <c r="L90" s="1"/>
      <c r="M90" s="1">
        <f t="shared" si="9"/>
      </c>
      <c r="N90" s="1"/>
      <c r="O90" s="1">
        <f t="shared" si="10"/>
      </c>
      <c r="P90" s="1">
        <f t="shared" si="11"/>
      </c>
    </row>
    <row r="91" spans="1:16" ht="12.75">
      <c r="A91" s="1"/>
      <c r="B91" s="1"/>
      <c r="C91" s="1"/>
      <c r="D91" s="1"/>
      <c r="E91" s="1"/>
      <c r="F91" s="54"/>
      <c r="G91" s="54"/>
      <c r="H91" s="67">
        <f t="shared" si="6"/>
      </c>
      <c r="I91" s="1">
        <f t="shared" si="7"/>
      </c>
      <c r="J91" s="1"/>
      <c r="K91" s="55">
        <f t="shared" si="8"/>
      </c>
      <c r="L91" s="1"/>
      <c r="M91" s="1">
        <f t="shared" si="9"/>
      </c>
      <c r="N91" s="1"/>
      <c r="O91" s="1">
        <f t="shared" si="10"/>
      </c>
      <c r="P91" s="1">
        <f t="shared" si="11"/>
      </c>
    </row>
    <row r="92" spans="1:16" ht="12.75">
      <c r="A92" s="1"/>
      <c r="B92" s="1"/>
      <c r="C92" s="1"/>
      <c r="D92" s="1"/>
      <c r="E92" s="1"/>
      <c r="F92" s="54"/>
      <c r="G92" s="54"/>
      <c r="H92" s="67">
        <f t="shared" si="6"/>
      </c>
      <c r="I92" s="1">
        <f t="shared" si="7"/>
      </c>
      <c r="J92" s="1"/>
      <c r="K92" s="55">
        <f t="shared" si="8"/>
      </c>
      <c r="L92" s="1"/>
      <c r="M92" s="1">
        <f t="shared" si="9"/>
      </c>
      <c r="N92" s="1"/>
      <c r="O92" s="1">
        <f t="shared" si="10"/>
      </c>
      <c r="P92" s="1">
        <f t="shared" si="11"/>
      </c>
    </row>
    <row r="93" spans="1:16" ht="12.75">
      <c r="A93" s="1"/>
      <c r="B93" s="1"/>
      <c r="C93" s="1"/>
      <c r="D93" s="1"/>
      <c r="E93" s="1"/>
      <c r="F93" s="54"/>
      <c r="G93" s="54"/>
      <c r="H93" s="67">
        <f t="shared" si="6"/>
      </c>
      <c r="I93" s="1">
        <f t="shared" si="7"/>
      </c>
      <c r="J93" s="1"/>
      <c r="K93" s="55">
        <f t="shared" si="8"/>
      </c>
      <c r="L93" s="1"/>
      <c r="M93" s="1">
        <f t="shared" si="9"/>
      </c>
      <c r="N93" s="1"/>
      <c r="O93" s="1">
        <f t="shared" si="10"/>
      </c>
      <c r="P93" s="1">
        <f t="shared" si="11"/>
      </c>
    </row>
    <row r="94" spans="1:16" ht="12.75">
      <c r="A94" s="1"/>
      <c r="B94" s="1"/>
      <c r="C94" s="1"/>
      <c r="D94" s="1"/>
      <c r="E94" s="1"/>
      <c r="F94" s="54"/>
      <c r="G94" s="54"/>
      <c r="H94" s="67">
        <f t="shared" si="6"/>
      </c>
      <c r="I94" s="1">
        <f t="shared" si="7"/>
      </c>
      <c r="J94" s="1"/>
      <c r="K94" s="55">
        <f t="shared" si="8"/>
      </c>
      <c r="L94" s="1"/>
      <c r="M94" s="1">
        <f t="shared" si="9"/>
      </c>
      <c r="N94" s="1"/>
      <c r="O94" s="1">
        <f t="shared" si="10"/>
      </c>
      <c r="P94" s="1">
        <f t="shared" si="11"/>
      </c>
    </row>
    <row r="95" spans="1:16" ht="12.75">
      <c r="A95" s="1"/>
      <c r="B95" s="1"/>
      <c r="C95" s="1"/>
      <c r="D95" s="1"/>
      <c r="E95" s="1"/>
      <c r="F95" s="54"/>
      <c r="G95" s="54"/>
      <c r="H95" s="67">
        <f t="shared" si="6"/>
      </c>
      <c r="I95" s="1">
        <f t="shared" si="7"/>
      </c>
      <c r="J95" s="1"/>
      <c r="K95" s="55">
        <f t="shared" si="8"/>
      </c>
      <c r="L95" s="1"/>
      <c r="M95" s="1">
        <f t="shared" si="9"/>
      </c>
      <c r="N95" s="1"/>
      <c r="O95" s="1">
        <f t="shared" si="10"/>
      </c>
      <c r="P95" s="1">
        <f t="shared" si="11"/>
      </c>
    </row>
    <row r="96" spans="1:16" ht="12.75">
      <c r="A96" s="1"/>
      <c r="B96" s="1"/>
      <c r="C96" s="1"/>
      <c r="D96" s="1"/>
      <c r="E96" s="1"/>
      <c r="F96" s="54"/>
      <c r="G96" s="54"/>
      <c r="H96" s="67">
        <f t="shared" si="6"/>
      </c>
      <c r="I96" s="1">
        <f t="shared" si="7"/>
      </c>
      <c r="J96" s="1"/>
      <c r="K96" s="55">
        <f t="shared" si="8"/>
      </c>
      <c r="L96" s="1"/>
      <c r="M96" s="1">
        <f t="shared" si="9"/>
      </c>
      <c r="N96" s="1"/>
      <c r="O96" s="1">
        <f t="shared" si="10"/>
      </c>
      <c r="P96" s="1">
        <f t="shared" si="11"/>
      </c>
    </row>
    <row r="97" spans="1:16" ht="12.75">
      <c r="A97" s="1"/>
      <c r="B97" s="1"/>
      <c r="C97" s="1"/>
      <c r="D97" s="1"/>
      <c r="E97" s="1"/>
      <c r="F97" s="54"/>
      <c r="G97" s="54"/>
      <c r="H97" s="67">
        <f t="shared" si="6"/>
      </c>
      <c r="I97" s="1">
        <f t="shared" si="7"/>
      </c>
      <c r="J97" s="1"/>
      <c r="K97" s="55">
        <f t="shared" si="8"/>
      </c>
      <c r="L97" s="1"/>
      <c r="M97" s="1">
        <f t="shared" si="9"/>
      </c>
      <c r="N97" s="1"/>
      <c r="O97" s="1">
        <f t="shared" si="10"/>
      </c>
      <c r="P97" s="1">
        <f t="shared" si="11"/>
      </c>
    </row>
    <row r="98" spans="1:16" ht="12.75">
      <c r="A98" s="1"/>
      <c r="B98" s="1"/>
      <c r="C98" s="1"/>
      <c r="D98" s="1"/>
      <c r="E98" s="1"/>
      <c r="F98" s="54"/>
      <c r="G98" s="54"/>
      <c r="H98" s="67">
        <f t="shared" si="6"/>
      </c>
      <c r="I98" s="1">
        <f t="shared" si="7"/>
      </c>
      <c r="J98" s="1"/>
      <c r="K98" s="55">
        <f t="shared" si="8"/>
      </c>
      <c r="L98" s="1"/>
      <c r="M98" s="1">
        <f t="shared" si="9"/>
      </c>
      <c r="N98" s="1"/>
      <c r="O98" s="1">
        <f t="shared" si="10"/>
      </c>
      <c r="P98" s="1">
        <f t="shared" si="11"/>
      </c>
    </row>
    <row r="99" spans="1:16" ht="12.75">
      <c r="A99" s="1"/>
      <c r="B99" s="1"/>
      <c r="C99" s="1"/>
      <c r="D99" s="1"/>
      <c r="E99" s="1"/>
      <c r="F99" s="54"/>
      <c r="G99" s="54"/>
      <c r="H99" s="67">
        <f t="shared" si="6"/>
      </c>
      <c r="I99" s="1">
        <f t="shared" si="7"/>
      </c>
      <c r="J99" s="1"/>
      <c r="K99" s="55">
        <f t="shared" si="8"/>
      </c>
      <c r="L99" s="1"/>
      <c r="M99" s="1">
        <f t="shared" si="9"/>
      </c>
      <c r="N99" s="1"/>
      <c r="O99" s="1">
        <f t="shared" si="10"/>
      </c>
      <c r="P99" s="1">
        <f t="shared" si="11"/>
      </c>
    </row>
    <row r="100" spans="1:16" ht="12.75">
      <c r="A100" s="1"/>
      <c r="B100" s="1"/>
      <c r="C100" s="1"/>
      <c r="D100" s="1"/>
      <c r="E100" s="1"/>
      <c r="F100" s="54"/>
      <c r="G100" s="54"/>
      <c r="H100" s="67">
        <f t="shared" si="6"/>
      </c>
      <c r="I100" s="1">
        <f t="shared" si="7"/>
      </c>
      <c r="J100" s="1"/>
      <c r="K100" s="55">
        <f t="shared" si="8"/>
      </c>
      <c r="L100" s="1"/>
      <c r="M100" s="1">
        <f t="shared" si="9"/>
      </c>
      <c r="N100" s="1"/>
      <c r="O100" s="1">
        <f t="shared" si="10"/>
      </c>
      <c r="P100" s="1">
        <f t="shared" si="11"/>
      </c>
    </row>
    <row r="101" spans="8:16" ht="12.75">
      <c r="H101" s="1">
        <f t="shared" si="6"/>
      </c>
      <c r="I101" s="1">
        <f t="shared" si="7"/>
      </c>
      <c r="K101" s="55">
        <f t="shared" si="8"/>
      </c>
      <c r="M101">
        <f t="shared" si="9"/>
      </c>
      <c r="O101">
        <f t="shared" si="10"/>
      </c>
      <c r="P101">
        <f t="shared" si="11"/>
      </c>
    </row>
    <row r="102" spans="8:16" ht="12.75">
      <c r="H102" s="1">
        <f t="shared" si="6"/>
      </c>
      <c r="I102" s="1">
        <f t="shared" si="7"/>
      </c>
      <c r="K102" s="55">
        <f t="shared" si="8"/>
      </c>
      <c r="M102">
        <f t="shared" si="9"/>
      </c>
      <c r="O102">
        <f t="shared" si="10"/>
      </c>
      <c r="P102">
        <f t="shared" si="11"/>
      </c>
    </row>
    <row r="103" spans="8:16" ht="12.75">
      <c r="H103" s="1">
        <f t="shared" si="6"/>
      </c>
      <c r="I103" s="1">
        <f t="shared" si="7"/>
      </c>
      <c r="K103" s="55">
        <f t="shared" si="8"/>
      </c>
      <c r="M103">
        <f t="shared" si="9"/>
      </c>
      <c r="O103">
        <f t="shared" si="10"/>
      </c>
      <c r="P103">
        <f t="shared" si="11"/>
      </c>
    </row>
    <row r="104" spans="8:16" ht="12.75">
      <c r="H104" s="1">
        <f t="shared" si="6"/>
      </c>
      <c r="I104" s="1">
        <f t="shared" si="7"/>
      </c>
      <c r="K104" s="55">
        <f t="shared" si="8"/>
      </c>
      <c r="M104">
        <f t="shared" si="9"/>
      </c>
      <c r="O104">
        <f t="shared" si="10"/>
      </c>
      <c r="P104">
        <f t="shared" si="11"/>
      </c>
    </row>
    <row r="105" spans="8:16" ht="12.75">
      <c r="H105" s="1">
        <f t="shared" si="6"/>
      </c>
      <c r="I105" s="1">
        <f t="shared" si="7"/>
      </c>
      <c r="K105" s="55">
        <f t="shared" si="8"/>
      </c>
      <c r="M105">
        <f t="shared" si="9"/>
      </c>
      <c r="O105">
        <f t="shared" si="10"/>
      </c>
      <c r="P105">
        <f t="shared" si="11"/>
      </c>
    </row>
  </sheetData>
  <sheetProtection/>
  <printOptions/>
  <pageMargins left="0.787401575" right="0.787401575" top="0.984251969" bottom="0.984251969" header="0.492125985" footer="0.49212598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05"/>
  <sheetViews>
    <sheetView zoomScalePageLayoutView="0" workbookViewId="0" topLeftCell="N1">
      <selection activeCell="P2" sqref="P2"/>
    </sheetView>
  </sheetViews>
  <sheetFormatPr defaultColWidth="9.140625" defaultRowHeight="12.75"/>
  <cols>
    <col min="1" max="1" width="8.28125" style="4" customWidth="1"/>
    <col min="2" max="2" width="9.140625" style="1" customWidth="1"/>
    <col min="3" max="3" width="18.421875" style="4" customWidth="1"/>
    <col min="4" max="4" width="7.421875" style="0" customWidth="1"/>
    <col min="5" max="5" width="6.28125" style="0" customWidth="1"/>
    <col min="6" max="6" width="8.57421875" style="0" customWidth="1"/>
    <col min="7" max="7" width="8.140625" style="0" customWidth="1"/>
    <col min="8" max="8" width="9.7109375" style="0" customWidth="1"/>
    <col min="9" max="9" width="36.00390625" style="0" customWidth="1"/>
    <col min="10" max="10" width="7.421875" style="0" customWidth="1"/>
    <col min="11" max="11" width="11.140625" style="55" customWidth="1"/>
    <col min="12" max="12" width="5.8515625" style="0" customWidth="1"/>
    <col min="13" max="13" width="23.00390625" style="0" customWidth="1"/>
    <col min="14" max="14" width="6.00390625" style="0" customWidth="1"/>
    <col min="15" max="15" width="22.7109375" style="1" customWidth="1"/>
    <col min="16" max="16" width="20.7109375" style="0" customWidth="1"/>
  </cols>
  <sheetData>
    <row r="1" spans="1:16" s="5" customFormat="1" ht="12.75">
      <c r="A1" s="6" t="s">
        <v>0</v>
      </c>
      <c r="B1" s="7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10</v>
      </c>
      <c r="J1" s="6" t="s">
        <v>8</v>
      </c>
      <c r="K1" s="6" t="s">
        <v>9</v>
      </c>
      <c r="L1" s="6" t="s">
        <v>11</v>
      </c>
      <c r="M1" s="6" t="s">
        <v>12</v>
      </c>
      <c r="N1" s="6" t="s">
        <v>13</v>
      </c>
      <c r="O1" s="6" t="s">
        <v>15</v>
      </c>
      <c r="P1" s="6" t="s">
        <v>14</v>
      </c>
    </row>
    <row r="2" spans="1:55" s="55" customFormat="1" ht="15" customHeight="1">
      <c r="A2" s="57"/>
      <c r="B2" s="72"/>
      <c r="C2" s="59"/>
      <c r="D2" s="60"/>
      <c r="E2" s="60"/>
      <c r="F2" s="64"/>
      <c r="G2" s="64"/>
      <c r="H2" s="68">
        <f>IF(F2="","",(F2*703/(G2^2)))</f>
      </c>
      <c r="I2" s="55">
        <f>IF(H2="","",IF(H2&gt;=40,"Overweight/Obesity Class 3",IF(H2&gt;=35,"Overweight/Obesity Class 2",IF(H2&gt;=30,"Overweight/Obesity Class 1",IF(H2&gt;=25,"Overweight/Pre-obese",IF(H2&gt;=18.5,"Normal range",IF(H2&gt;=17,"Underweight/Mild thinness",IF(H2&gt;=16,"Underweight/Moderate thinness","Underweight/Severe thinness"))))))))</f>
      </c>
      <c r="K2" s="55">
        <f>IF(J2="","",IF(AND(D2="M",OR(J2&gt;40)),"Risk",IF(AND(D2="F",OR(J2&gt;35)),"Risk")))</f>
      </c>
      <c r="M2" s="55">
        <f>IF(L2="","",IF(L2&gt;=160,"Stage 2 Hypertension",IF(L2&gt;=140,"Stage 1 Hypertension",IF(L2&gt;=120,"Prehypertension","Normal"))))</f>
      </c>
      <c r="O2" s="55">
        <f>IF(N2="","",IF(N2&gt;=100,"Stage 2 Hypertension",IF(N2&gt;=90,"Stage 1 Hypertension",IF(N2&gt;=80,"Prehypertension","Normal"))))</f>
      </c>
      <c r="P2" s="55">
        <f>IF(L2="","",IF(AND(L2&lt;120,N2&lt;80),"Encourage","Yes"))</f>
      </c>
      <c r="S2" s="12" t="s">
        <v>89</v>
      </c>
      <c r="T2" s="8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</row>
    <row r="3" spans="1:55" ht="12.75">
      <c r="A3" s="1"/>
      <c r="B3" s="2"/>
      <c r="C3" s="47"/>
      <c r="D3" s="3"/>
      <c r="E3" s="3"/>
      <c r="F3" s="54"/>
      <c r="G3" s="54"/>
      <c r="H3" s="66">
        <f aca="true" t="shared" si="0" ref="H3:H66">IF(F3="","",(F3*703/(G3^2)))</f>
      </c>
      <c r="I3" s="55">
        <f aca="true" t="shared" si="1" ref="I3:I66">IF(H3="","",IF(H3&gt;=40,"Overweight/Obesity Class 3",IF(H3&gt;=35,"Overweight/Obesity Class 2",IF(H3&gt;=30,"Overweight/Obesity Class 1",IF(H3&gt;=25,"Overweight/Pre-obese",IF(H3&gt;=18.5,"Normal range",IF(H3&gt;=17,"Underweight/Mild thinness",IF(H3&gt;=16,"Underweight/Moderate thinness","Underweight/Severe thinness"))))))))</f>
      </c>
      <c r="J3" s="1"/>
      <c r="K3" s="55">
        <f aca="true" t="shared" si="2" ref="K3:K66">IF(J3="","",IF(AND(D3="M",OR(J3&gt;40)),"Risk",IF(AND(D3="F",OR(J3&gt;35)),"Risk")))</f>
      </c>
      <c r="L3" s="1"/>
      <c r="M3" s="1">
        <f aca="true" t="shared" si="3" ref="M3:M66">IF(L3="","",IF(L3&gt;=160,"Stage 2 Hypertension",IF(L3&gt;=140,"Stage 1 Hypertension",IF(L3&gt;=120,"Prehypertension","Normal"))))</f>
      </c>
      <c r="N3" s="1"/>
      <c r="O3" s="1">
        <f aca="true" t="shared" si="4" ref="O3:O66">IF(N3="","",IF(N3&gt;=100,"Stage 2 Hypertension",IF(N3&gt;=90,"Stage 1 Hypertension",IF(N3&gt;=80,"Prehypertension","Normal"))))</f>
      </c>
      <c r="P3" s="1">
        <f aca="true" t="shared" si="5" ref="P3:P66">IF(L3="","",IF(AND(L3&lt;120,N3&lt;80),"Encourage","Yes"))</f>
      </c>
      <c r="S3" s="97" t="s">
        <v>90</v>
      </c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</row>
    <row r="4" spans="1:55" ht="12.75">
      <c r="A4" s="1"/>
      <c r="B4" s="2"/>
      <c r="C4" s="47"/>
      <c r="D4" s="3"/>
      <c r="E4" s="3"/>
      <c r="F4" s="54"/>
      <c r="G4" s="54"/>
      <c r="H4" s="66">
        <f t="shared" si="0"/>
      </c>
      <c r="I4" s="55">
        <f t="shared" si="1"/>
      </c>
      <c r="J4" s="1"/>
      <c r="K4" s="55">
        <f t="shared" si="2"/>
      </c>
      <c r="L4" s="1"/>
      <c r="M4" s="1">
        <f t="shared" si="3"/>
      </c>
      <c r="N4" s="1"/>
      <c r="O4" s="1">
        <f t="shared" si="4"/>
      </c>
      <c r="P4" s="1">
        <f t="shared" si="5"/>
      </c>
      <c r="S4" s="97" t="s">
        <v>91</v>
      </c>
      <c r="T4" s="10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</row>
    <row r="5" spans="1:55" ht="12.75">
      <c r="A5" s="1"/>
      <c r="B5" s="2"/>
      <c r="C5" s="47"/>
      <c r="D5" s="3"/>
      <c r="E5" s="3"/>
      <c r="F5" s="54"/>
      <c r="G5" s="54"/>
      <c r="H5" s="66">
        <f t="shared" si="0"/>
      </c>
      <c r="I5" s="55">
        <f t="shared" si="1"/>
      </c>
      <c r="J5" s="1"/>
      <c r="K5" s="55">
        <f t="shared" si="2"/>
      </c>
      <c r="L5" s="1"/>
      <c r="M5" s="1">
        <f t="shared" si="3"/>
      </c>
      <c r="N5" s="1"/>
      <c r="O5" s="1">
        <f t="shared" si="4"/>
      </c>
      <c r="P5" s="1">
        <f t="shared" si="5"/>
      </c>
      <c r="S5" s="97" t="s">
        <v>92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</row>
    <row r="6" spans="1:59" ht="12.75">
      <c r="A6" s="1"/>
      <c r="B6" s="2"/>
      <c r="C6" s="47"/>
      <c r="D6" s="3"/>
      <c r="E6" s="3"/>
      <c r="F6" s="54"/>
      <c r="G6" s="54"/>
      <c r="H6" s="66">
        <f t="shared" si="0"/>
      </c>
      <c r="I6" s="55">
        <f t="shared" si="1"/>
      </c>
      <c r="J6" s="1"/>
      <c r="K6" s="55">
        <f t="shared" si="2"/>
      </c>
      <c r="L6" s="1"/>
      <c r="M6" s="1">
        <f t="shared" si="3"/>
      </c>
      <c r="N6" s="1"/>
      <c r="O6" s="1">
        <f t="shared" si="4"/>
      </c>
      <c r="P6" s="1">
        <f t="shared" si="5"/>
      </c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</row>
    <row r="7" spans="1:20" ht="12.75">
      <c r="A7" s="1"/>
      <c r="B7" s="2"/>
      <c r="C7" s="47"/>
      <c r="D7" s="3"/>
      <c r="E7" s="3"/>
      <c r="F7" s="54"/>
      <c r="G7" s="54"/>
      <c r="H7" s="66">
        <f t="shared" si="0"/>
      </c>
      <c r="I7" s="55">
        <f t="shared" si="1"/>
      </c>
      <c r="J7" s="1"/>
      <c r="K7" s="55">
        <f t="shared" si="2"/>
      </c>
      <c r="L7" s="1"/>
      <c r="M7" s="1">
        <f t="shared" si="3"/>
      </c>
      <c r="N7" s="1"/>
      <c r="O7" s="1">
        <f t="shared" si="4"/>
      </c>
      <c r="P7" s="1">
        <f t="shared" si="5"/>
      </c>
      <c r="T7" s="9"/>
    </row>
    <row r="8" spans="1:16" ht="12.75">
      <c r="A8" s="1"/>
      <c r="B8" s="2"/>
      <c r="C8" s="47"/>
      <c r="D8" s="3"/>
      <c r="E8" s="3"/>
      <c r="F8" s="54"/>
      <c r="G8" s="54"/>
      <c r="H8" s="66">
        <f t="shared" si="0"/>
      </c>
      <c r="I8" s="55">
        <f t="shared" si="1"/>
      </c>
      <c r="J8" s="1"/>
      <c r="K8" s="55">
        <f t="shared" si="2"/>
      </c>
      <c r="L8" s="1"/>
      <c r="M8" s="1">
        <f t="shared" si="3"/>
      </c>
      <c r="N8" s="1"/>
      <c r="O8" s="1">
        <f t="shared" si="4"/>
      </c>
      <c r="P8" s="1">
        <f t="shared" si="5"/>
      </c>
    </row>
    <row r="9" spans="1:16" ht="12.75">
      <c r="A9" s="1"/>
      <c r="B9" s="2"/>
      <c r="C9" s="47"/>
      <c r="D9" s="3"/>
      <c r="E9" s="3"/>
      <c r="F9" s="54"/>
      <c r="G9" s="54"/>
      <c r="H9" s="66">
        <f t="shared" si="0"/>
      </c>
      <c r="I9" s="55">
        <f t="shared" si="1"/>
      </c>
      <c r="J9" s="1"/>
      <c r="K9" s="55">
        <f t="shared" si="2"/>
      </c>
      <c r="L9" s="1"/>
      <c r="M9" s="1">
        <f t="shared" si="3"/>
      </c>
      <c r="N9" s="1"/>
      <c r="O9" s="1">
        <f t="shared" si="4"/>
      </c>
      <c r="P9" s="1">
        <f t="shared" si="5"/>
      </c>
    </row>
    <row r="10" spans="1:16" ht="12.75">
      <c r="A10" s="1"/>
      <c r="B10" s="2"/>
      <c r="C10" s="47"/>
      <c r="D10" s="3"/>
      <c r="E10" s="3"/>
      <c r="F10" s="54"/>
      <c r="G10" s="54"/>
      <c r="H10" s="66">
        <f t="shared" si="0"/>
      </c>
      <c r="I10" s="55">
        <f t="shared" si="1"/>
      </c>
      <c r="J10" s="1"/>
      <c r="K10" s="55">
        <f t="shared" si="2"/>
      </c>
      <c r="L10" s="1"/>
      <c r="M10" s="1">
        <f t="shared" si="3"/>
      </c>
      <c r="N10" s="1"/>
      <c r="O10" s="1">
        <f t="shared" si="4"/>
      </c>
      <c r="P10" s="1">
        <f t="shared" si="5"/>
      </c>
    </row>
    <row r="11" spans="1:16" ht="12.75">
      <c r="A11" s="1"/>
      <c r="C11" s="1"/>
      <c r="D11" s="1"/>
      <c r="E11" s="1"/>
      <c r="F11" s="54"/>
      <c r="G11" s="54"/>
      <c r="H11" s="67">
        <f t="shared" si="0"/>
      </c>
      <c r="I11" s="55">
        <f t="shared" si="1"/>
      </c>
      <c r="J11" s="1"/>
      <c r="K11" s="55">
        <f t="shared" si="2"/>
      </c>
      <c r="L11" s="1"/>
      <c r="M11" s="1">
        <f t="shared" si="3"/>
      </c>
      <c r="N11" s="1"/>
      <c r="O11" s="1">
        <f t="shared" si="4"/>
      </c>
      <c r="P11" s="1">
        <f t="shared" si="5"/>
      </c>
    </row>
    <row r="12" spans="1:16" ht="12.75">
      <c r="A12" s="1"/>
      <c r="C12" s="1"/>
      <c r="D12" s="1"/>
      <c r="E12" s="1"/>
      <c r="F12" s="54"/>
      <c r="G12" s="54"/>
      <c r="H12" s="67">
        <f t="shared" si="0"/>
      </c>
      <c r="I12" s="55">
        <f t="shared" si="1"/>
      </c>
      <c r="J12" s="1"/>
      <c r="K12" s="55">
        <f t="shared" si="2"/>
      </c>
      <c r="L12" s="1"/>
      <c r="M12" s="1">
        <f t="shared" si="3"/>
      </c>
      <c r="N12" s="1"/>
      <c r="O12" s="1">
        <f t="shared" si="4"/>
      </c>
      <c r="P12" s="1">
        <f t="shared" si="5"/>
      </c>
    </row>
    <row r="13" spans="1:16" ht="12.75">
      <c r="A13" s="1"/>
      <c r="C13" s="1"/>
      <c r="D13" s="1"/>
      <c r="E13" s="1"/>
      <c r="F13" s="54"/>
      <c r="G13" s="54"/>
      <c r="H13" s="67">
        <f t="shared" si="0"/>
      </c>
      <c r="I13" s="55">
        <f t="shared" si="1"/>
      </c>
      <c r="J13" s="1"/>
      <c r="K13" s="55">
        <f t="shared" si="2"/>
      </c>
      <c r="L13" s="1"/>
      <c r="M13" s="1">
        <f t="shared" si="3"/>
      </c>
      <c r="N13" s="1"/>
      <c r="O13" s="1">
        <f t="shared" si="4"/>
      </c>
      <c r="P13" s="1">
        <f t="shared" si="5"/>
      </c>
    </row>
    <row r="14" spans="1:16" ht="12.75">
      <c r="A14" s="1"/>
      <c r="C14" s="1"/>
      <c r="D14" s="1"/>
      <c r="E14" s="1"/>
      <c r="F14" s="54"/>
      <c r="G14" s="54"/>
      <c r="H14" s="67">
        <f t="shared" si="0"/>
      </c>
      <c r="I14" s="55">
        <f t="shared" si="1"/>
      </c>
      <c r="J14" s="1"/>
      <c r="K14" s="55">
        <f t="shared" si="2"/>
      </c>
      <c r="L14" s="1"/>
      <c r="M14" s="1">
        <f t="shared" si="3"/>
      </c>
      <c r="N14" s="1"/>
      <c r="O14" s="1">
        <f t="shared" si="4"/>
      </c>
      <c r="P14" s="1">
        <f t="shared" si="5"/>
      </c>
    </row>
    <row r="15" spans="1:16" ht="12.75">
      <c r="A15" s="1"/>
      <c r="C15" s="1"/>
      <c r="D15" s="1"/>
      <c r="E15" s="1"/>
      <c r="F15" s="54"/>
      <c r="G15" s="54"/>
      <c r="H15" s="67">
        <f t="shared" si="0"/>
      </c>
      <c r="I15" s="55">
        <f t="shared" si="1"/>
      </c>
      <c r="J15" s="1"/>
      <c r="K15" s="55">
        <f t="shared" si="2"/>
      </c>
      <c r="L15" s="1"/>
      <c r="M15" s="1">
        <f t="shared" si="3"/>
      </c>
      <c r="N15" s="1"/>
      <c r="O15" s="1">
        <f t="shared" si="4"/>
      </c>
      <c r="P15" s="1">
        <f t="shared" si="5"/>
      </c>
    </row>
    <row r="16" spans="1:16" ht="12.75">
      <c r="A16" s="1"/>
      <c r="C16" s="1"/>
      <c r="D16" s="1"/>
      <c r="E16" s="1"/>
      <c r="F16" s="54"/>
      <c r="G16" s="54"/>
      <c r="H16" s="67">
        <f t="shared" si="0"/>
      </c>
      <c r="I16" s="55">
        <f t="shared" si="1"/>
      </c>
      <c r="J16" s="1"/>
      <c r="K16" s="55">
        <f t="shared" si="2"/>
      </c>
      <c r="L16" s="1"/>
      <c r="M16" s="1">
        <f t="shared" si="3"/>
      </c>
      <c r="N16" s="1"/>
      <c r="O16" s="1">
        <f t="shared" si="4"/>
      </c>
      <c r="P16" s="1">
        <f t="shared" si="5"/>
      </c>
    </row>
    <row r="17" spans="1:16" ht="12.75">
      <c r="A17" s="1"/>
      <c r="C17" s="1"/>
      <c r="D17" s="1"/>
      <c r="E17" s="1"/>
      <c r="F17" s="54"/>
      <c r="G17" s="54"/>
      <c r="H17" s="67">
        <f t="shared" si="0"/>
      </c>
      <c r="I17" s="55">
        <f t="shared" si="1"/>
      </c>
      <c r="J17" s="1"/>
      <c r="K17" s="55">
        <f t="shared" si="2"/>
      </c>
      <c r="L17" s="1"/>
      <c r="M17" s="1">
        <f t="shared" si="3"/>
      </c>
      <c r="N17" s="1"/>
      <c r="O17" s="1">
        <f t="shared" si="4"/>
      </c>
      <c r="P17" s="1">
        <f t="shared" si="5"/>
      </c>
    </row>
    <row r="18" spans="1:16" ht="12.75">
      <c r="A18" s="1"/>
      <c r="C18" s="1"/>
      <c r="D18" s="1"/>
      <c r="E18" s="1"/>
      <c r="F18" s="54"/>
      <c r="G18" s="54"/>
      <c r="H18" s="67">
        <f t="shared" si="0"/>
      </c>
      <c r="I18" s="55">
        <f t="shared" si="1"/>
      </c>
      <c r="J18" s="1"/>
      <c r="K18" s="55">
        <f t="shared" si="2"/>
      </c>
      <c r="L18" s="1"/>
      <c r="M18" s="1">
        <f t="shared" si="3"/>
      </c>
      <c r="N18" s="1"/>
      <c r="O18" s="1">
        <f t="shared" si="4"/>
      </c>
      <c r="P18" s="1">
        <f t="shared" si="5"/>
      </c>
    </row>
    <row r="19" spans="1:16" ht="12.75">
      <c r="A19" s="1"/>
      <c r="C19" s="1"/>
      <c r="D19" s="1"/>
      <c r="E19" s="1"/>
      <c r="F19" s="54"/>
      <c r="G19" s="54"/>
      <c r="H19" s="67">
        <f t="shared" si="0"/>
      </c>
      <c r="I19" s="55">
        <f t="shared" si="1"/>
      </c>
      <c r="J19" s="1"/>
      <c r="K19" s="55">
        <f t="shared" si="2"/>
      </c>
      <c r="L19" s="1"/>
      <c r="M19" s="1">
        <f t="shared" si="3"/>
      </c>
      <c r="N19" s="1"/>
      <c r="O19" s="1">
        <f t="shared" si="4"/>
      </c>
      <c r="P19" s="1">
        <f t="shared" si="5"/>
      </c>
    </row>
    <row r="20" spans="1:16" ht="12.75">
      <c r="A20" s="1"/>
      <c r="C20" s="1"/>
      <c r="D20" s="1"/>
      <c r="E20" s="1"/>
      <c r="F20" s="54"/>
      <c r="G20" s="54"/>
      <c r="H20" s="67">
        <f t="shared" si="0"/>
      </c>
      <c r="I20" s="55">
        <f t="shared" si="1"/>
      </c>
      <c r="J20" s="1"/>
      <c r="K20" s="55">
        <f t="shared" si="2"/>
      </c>
      <c r="L20" s="1"/>
      <c r="M20" s="1">
        <f t="shared" si="3"/>
      </c>
      <c r="N20" s="1"/>
      <c r="O20" s="1">
        <f t="shared" si="4"/>
      </c>
      <c r="P20" s="1">
        <f t="shared" si="5"/>
      </c>
    </row>
    <row r="21" spans="1:16" ht="12.75">
      <c r="A21" s="1"/>
      <c r="C21" s="1"/>
      <c r="D21" s="1"/>
      <c r="E21" s="1"/>
      <c r="F21" s="54"/>
      <c r="G21" s="54"/>
      <c r="H21" s="67">
        <f t="shared" si="0"/>
      </c>
      <c r="I21" s="55">
        <f t="shared" si="1"/>
      </c>
      <c r="J21" s="1"/>
      <c r="K21" s="55">
        <f t="shared" si="2"/>
      </c>
      <c r="L21" s="1"/>
      <c r="M21" s="1">
        <f t="shared" si="3"/>
      </c>
      <c r="N21" s="1"/>
      <c r="O21" s="1">
        <f t="shared" si="4"/>
      </c>
      <c r="P21" s="1">
        <f t="shared" si="5"/>
      </c>
    </row>
    <row r="22" spans="1:16" ht="12.75">
      <c r="A22" s="1"/>
      <c r="C22" s="1"/>
      <c r="D22" s="1"/>
      <c r="E22" s="1"/>
      <c r="F22" s="54"/>
      <c r="G22" s="54"/>
      <c r="H22" s="67">
        <f t="shared" si="0"/>
      </c>
      <c r="I22" s="55">
        <f t="shared" si="1"/>
      </c>
      <c r="J22" s="1"/>
      <c r="K22" s="55">
        <f t="shared" si="2"/>
      </c>
      <c r="L22" s="1"/>
      <c r="M22" s="1">
        <f t="shared" si="3"/>
      </c>
      <c r="N22" s="1"/>
      <c r="O22" s="1">
        <f t="shared" si="4"/>
      </c>
      <c r="P22" s="1">
        <f t="shared" si="5"/>
      </c>
    </row>
    <row r="23" spans="1:16" ht="12.75">
      <c r="A23" s="1"/>
      <c r="C23" s="1"/>
      <c r="D23" s="1"/>
      <c r="E23" s="1"/>
      <c r="F23" s="54"/>
      <c r="G23" s="54"/>
      <c r="H23" s="67">
        <f t="shared" si="0"/>
      </c>
      <c r="I23" s="55">
        <f t="shared" si="1"/>
      </c>
      <c r="J23" s="1"/>
      <c r="K23" s="55">
        <f t="shared" si="2"/>
      </c>
      <c r="L23" s="1"/>
      <c r="M23" s="1">
        <f t="shared" si="3"/>
      </c>
      <c r="N23" s="1"/>
      <c r="O23" s="1">
        <f t="shared" si="4"/>
      </c>
      <c r="P23" s="1">
        <f t="shared" si="5"/>
      </c>
    </row>
    <row r="24" spans="1:16" ht="12.75">
      <c r="A24" s="1"/>
      <c r="C24" s="1"/>
      <c r="D24" s="1"/>
      <c r="E24" s="1"/>
      <c r="F24" s="54"/>
      <c r="G24" s="54"/>
      <c r="H24" s="67">
        <f t="shared" si="0"/>
      </c>
      <c r="I24" s="55">
        <f t="shared" si="1"/>
      </c>
      <c r="J24" s="1"/>
      <c r="K24" s="55">
        <f t="shared" si="2"/>
      </c>
      <c r="L24" s="1"/>
      <c r="M24" s="1">
        <f t="shared" si="3"/>
      </c>
      <c r="N24" s="1"/>
      <c r="O24" s="1">
        <f t="shared" si="4"/>
      </c>
      <c r="P24" s="1">
        <f t="shared" si="5"/>
      </c>
    </row>
    <row r="25" spans="1:16" ht="12.75">
      <c r="A25" s="1"/>
      <c r="C25" s="1"/>
      <c r="D25" s="1"/>
      <c r="E25" s="1"/>
      <c r="F25" s="54"/>
      <c r="G25" s="54"/>
      <c r="H25" s="67">
        <f t="shared" si="0"/>
      </c>
      <c r="I25" s="55">
        <f t="shared" si="1"/>
      </c>
      <c r="J25" s="1"/>
      <c r="K25" s="55">
        <f t="shared" si="2"/>
      </c>
      <c r="L25" s="1"/>
      <c r="M25" s="1">
        <f t="shared" si="3"/>
      </c>
      <c r="N25" s="1"/>
      <c r="O25" s="1">
        <f t="shared" si="4"/>
      </c>
      <c r="P25" s="1">
        <f t="shared" si="5"/>
      </c>
    </row>
    <row r="26" spans="1:16" ht="12.75">
      <c r="A26" s="1"/>
      <c r="C26" s="1"/>
      <c r="D26" s="1"/>
      <c r="E26" s="1"/>
      <c r="F26" s="54"/>
      <c r="G26" s="54"/>
      <c r="H26" s="67">
        <f t="shared" si="0"/>
      </c>
      <c r="I26" s="55">
        <f t="shared" si="1"/>
      </c>
      <c r="J26" s="1"/>
      <c r="K26" s="55">
        <f t="shared" si="2"/>
      </c>
      <c r="L26" s="1"/>
      <c r="M26" s="1">
        <f t="shared" si="3"/>
      </c>
      <c r="N26" s="1"/>
      <c r="O26" s="1">
        <f t="shared" si="4"/>
      </c>
      <c r="P26" s="1">
        <f t="shared" si="5"/>
      </c>
    </row>
    <row r="27" spans="1:16" ht="12.75">
      <c r="A27" s="1"/>
      <c r="C27" s="1"/>
      <c r="D27" s="1"/>
      <c r="E27" s="1"/>
      <c r="F27" s="54"/>
      <c r="G27" s="54"/>
      <c r="H27" s="67">
        <f t="shared" si="0"/>
      </c>
      <c r="I27" s="55">
        <f t="shared" si="1"/>
      </c>
      <c r="J27" s="1"/>
      <c r="K27" s="55">
        <f t="shared" si="2"/>
      </c>
      <c r="L27" s="1"/>
      <c r="M27" s="1">
        <f t="shared" si="3"/>
      </c>
      <c r="N27" s="1"/>
      <c r="O27" s="1">
        <f t="shared" si="4"/>
      </c>
      <c r="P27" s="1">
        <f t="shared" si="5"/>
      </c>
    </row>
    <row r="28" spans="1:16" ht="12.75">
      <c r="A28" s="1"/>
      <c r="C28" s="1"/>
      <c r="D28" s="1"/>
      <c r="E28" s="1"/>
      <c r="F28" s="54"/>
      <c r="G28" s="54"/>
      <c r="H28" s="67">
        <f t="shared" si="0"/>
      </c>
      <c r="I28" s="55">
        <f t="shared" si="1"/>
      </c>
      <c r="J28" s="1"/>
      <c r="K28" s="55">
        <f t="shared" si="2"/>
      </c>
      <c r="L28" s="1"/>
      <c r="M28" s="1">
        <f t="shared" si="3"/>
      </c>
      <c r="N28" s="1"/>
      <c r="O28" s="1">
        <f t="shared" si="4"/>
      </c>
      <c r="P28" s="1">
        <f t="shared" si="5"/>
      </c>
    </row>
    <row r="29" spans="1:16" ht="12.75">
      <c r="A29" s="1"/>
      <c r="C29" s="1"/>
      <c r="D29" s="1"/>
      <c r="E29" s="1"/>
      <c r="F29" s="54"/>
      <c r="G29" s="54"/>
      <c r="H29" s="67">
        <f t="shared" si="0"/>
      </c>
      <c r="I29" s="55">
        <f t="shared" si="1"/>
      </c>
      <c r="J29" s="1"/>
      <c r="K29" s="55">
        <f t="shared" si="2"/>
      </c>
      <c r="L29" s="1"/>
      <c r="M29" s="1">
        <f t="shared" si="3"/>
      </c>
      <c r="N29" s="1"/>
      <c r="O29" s="1">
        <f t="shared" si="4"/>
      </c>
      <c r="P29" s="1">
        <f t="shared" si="5"/>
      </c>
    </row>
    <row r="30" spans="1:16" ht="12.75">
      <c r="A30" s="1"/>
      <c r="C30" s="1"/>
      <c r="D30" s="1"/>
      <c r="E30" s="1"/>
      <c r="F30" s="54"/>
      <c r="G30" s="54"/>
      <c r="H30" s="67">
        <f t="shared" si="0"/>
      </c>
      <c r="I30" s="55">
        <f t="shared" si="1"/>
      </c>
      <c r="J30" s="1"/>
      <c r="K30" s="55">
        <f t="shared" si="2"/>
      </c>
      <c r="L30" s="1"/>
      <c r="M30" s="1">
        <f t="shared" si="3"/>
      </c>
      <c r="N30" s="1"/>
      <c r="O30" s="1">
        <f t="shared" si="4"/>
      </c>
      <c r="P30" s="1">
        <f t="shared" si="5"/>
      </c>
    </row>
    <row r="31" spans="1:16" ht="12.75">
      <c r="A31" s="1"/>
      <c r="C31" s="1"/>
      <c r="D31" s="1"/>
      <c r="E31" s="1"/>
      <c r="F31" s="54"/>
      <c r="G31" s="54"/>
      <c r="H31" s="67">
        <f t="shared" si="0"/>
      </c>
      <c r="I31" s="55">
        <f t="shared" si="1"/>
      </c>
      <c r="J31" s="1"/>
      <c r="K31" s="55">
        <f t="shared" si="2"/>
      </c>
      <c r="L31" s="1"/>
      <c r="M31" s="1">
        <f t="shared" si="3"/>
      </c>
      <c r="N31" s="1"/>
      <c r="O31" s="1">
        <f t="shared" si="4"/>
      </c>
      <c r="P31" s="1">
        <f t="shared" si="5"/>
      </c>
    </row>
    <row r="32" spans="1:16" ht="12.75">
      <c r="A32" s="1"/>
      <c r="C32" s="1"/>
      <c r="D32" s="1"/>
      <c r="E32" s="1"/>
      <c r="F32" s="54"/>
      <c r="G32" s="54"/>
      <c r="H32" s="67">
        <f t="shared" si="0"/>
      </c>
      <c r="I32" s="55">
        <f t="shared" si="1"/>
      </c>
      <c r="J32" s="1"/>
      <c r="K32" s="55">
        <f t="shared" si="2"/>
      </c>
      <c r="L32" s="1"/>
      <c r="M32" s="1">
        <f t="shared" si="3"/>
      </c>
      <c r="N32" s="1"/>
      <c r="O32" s="1">
        <f t="shared" si="4"/>
      </c>
      <c r="P32" s="1">
        <f t="shared" si="5"/>
      </c>
    </row>
    <row r="33" spans="1:16" ht="12.75">
      <c r="A33" s="1"/>
      <c r="C33" s="1"/>
      <c r="D33" s="1"/>
      <c r="E33" s="1"/>
      <c r="F33" s="54"/>
      <c r="G33" s="54"/>
      <c r="H33" s="67">
        <f t="shared" si="0"/>
      </c>
      <c r="I33" s="55">
        <f t="shared" si="1"/>
      </c>
      <c r="J33" s="1"/>
      <c r="K33" s="55">
        <f t="shared" si="2"/>
      </c>
      <c r="L33" s="1"/>
      <c r="M33" s="1">
        <f t="shared" si="3"/>
      </c>
      <c r="N33" s="1"/>
      <c r="O33" s="1">
        <f t="shared" si="4"/>
      </c>
      <c r="P33" s="1">
        <f t="shared" si="5"/>
      </c>
    </row>
    <row r="34" spans="1:16" ht="12.75">
      <c r="A34" s="1"/>
      <c r="C34" s="1"/>
      <c r="D34" s="1"/>
      <c r="E34" s="1"/>
      <c r="F34" s="54"/>
      <c r="G34" s="54"/>
      <c r="H34" s="67">
        <f t="shared" si="0"/>
      </c>
      <c r="I34" s="55">
        <f t="shared" si="1"/>
      </c>
      <c r="J34" s="1"/>
      <c r="K34" s="55">
        <f t="shared" si="2"/>
      </c>
      <c r="L34" s="1"/>
      <c r="M34" s="1">
        <f t="shared" si="3"/>
      </c>
      <c r="N34" s="1"/>
      <c r="O34" s="1">
        <f t="shared" si="4"/>
      </c>
      <c r="P34" s="1">
        <f t="shared" si="5"/>
      </c>
    </row>
    <row r="35" spans="1:16" ht="12.75">
      <c r="A35" s="1"/>
      <c r="C35" s="1"/>
      <c r="D35" s="1"/>
      <c r="E35" s="1"/>
      <c r="F35" s="54"/>
      <c r="G35" s="54"/>
      <c r="H35" s="67">
        <f t="shared" si="0"/>
      </c>
      <c r="I35" s="1">
        <f t="shared" si="1"/>
      </c>
      <c r="J35" s="1"/>
      <c r="K35" s="55">
        <f t="shared" si="2"/>
      </c>
      <c r="L35" s="1"/>
      <c r="M35" s="1">
        <f t="shared" si="3"/>
      </c>
      <c r="N35" s="1"/>
      <c r="O35" s="1">
        <f t="shared" si="4"/>
      </c>
      <c r="P35" s="1">
        <f t="shared" si="5"/>
      </c>
    </row>
    <row r="36" spans="1:16" ht="12.75">
      <c r="A36" s="1"/>
      <c r="C36" s="1"/>
      <c r="D36" s="1"/>
      <c r="E36" s="1"/>
      <c r="F36" s="54"/>
      <c r="G36" s="54"/>
      <c r="H36" s="67">
        <f t="shared" si="0"/>
      </c>
      <c r="I36" s="1">
        <f t="shared" si="1"/>
      </c>
      <c r="J36" s="1"/>
      <c r="K36" s="55">
        <f t="shared" si="2"/>
      </c>
      <c r="L36" s="1"/>
      <c r="M36" s="1">
        <f t="shared" si="3"/>
      </c>
      <c r="N36" s="1"/>
      <c r="O36" s="1">
        <f t="shared" si="4"/>
      </c>
      <c r="P36" s="1">
        <f t="shared" si="5"/>
      </c>
    </row>
    <row r="37" spans="1:16" ht="12.75">
      <c r="A37" s="1"/>
      <c r="C37" s="1"/>
      <c r="D37" s="1"/>
      <c r="E37" s="1"/>
      <c r="F37" s="54"/>
      <c r="G37" s="54"/>
      <c r="H37" s="67">
        <f t="shared" si="0"/>
      </c>
      <c r="I37" s="1">
        <f t="shared" si="1"/>
      </c>
      <c r="J37" s="1"/>
      <c r="K37" s="55">
        <f t="shared" si="2"/>
      </c>
      <c r="L37" s="1"/>
      <c r="M37" s="1">
        <f t="shared" si="3"/>
      </c>
      <c r="N37" s="1"/>
      <c r="O37" s="1">
        <f t="shared" si="4"/>
      </c>
      <c r="P37" s="1">
        <f t="shared" si="5"/>
      </c>
    </row>
    <row r="38" spans="1:16" ht="12.75">
      <c r="A38" s="1"/>
      <c r="C38" s="1"/>
      <c r="D38" s="1"/>
      <c r="E38" s="1"/>
      <c r="F38" s="54"/>
      <c r="G38" s="54"/>
      <c r="H38" s="67">
        <f t="shared" si="0"/>
      </c>
      <c r="I38" s="1">
        <f t="shared" si="1"/>
      </c>
      <c r="J38" s="1"/>
      <c r="K38" s="55">
        <f t="shared" si="2"/>
      </c>
      <c r="L38" s="1"/>
      <c r="M38" s="1">
        <f t="shared" si="3"/>
      </c>
      <c r="N38" s="1"/>
      <c r="O38" s="1">
        <f t="shared" si="4"/>
      </c>
      <c r="P38" s="1">
        <f t="shared" si="5"/>
      </c>
    </row>
    <row r="39" spans="1:16" ht="12.75">
      <c r="A39" s="1"/>
      <c r="C39" s="1"/>
      <c r="D39" s="1"/>
      <c r="E39" s="1"/>
      <c r="F39" s="54"/>
      <c r="G39" s="54"/>
      <c r="H39" s="67">
        <f t="shared" si="0"/>
      </c>
      <c r="I39" s="1">
        <f t="shared" si="1"/>
      </c>
      <c r="J39" s="1"/>
      <c r="K39" s="55">
        <f t="shared" si="2"/>
      </c>
      <c r="L39" s="1"/>
      <c r="M39" s="1">
        <f t="shared" si="3"/>
      </c>
      <c r="N39" s="1"/>
      <c r="O39" s="1">
        <f t="shared" si="4"/>
      </c>
      <c r="P39" s="1">
        <f t="shared" si="5"/>
      </c>
    </row>
    <row r="40" spans="1:16" ht="12.75">
      <c r="A40" s="1"/>
      <c r="C40" s="1"/>
      <c r="D40" s="1"/>
      <c r="E40" s="1"/>
      <c r="F40" s="54"/>
      <c r="G40" s="54"/>
      <c r="H40" s="67">
        <f t="shared" si="0"/>
      </c>
      <c r="I40" s="1">
        <f t="shared" si="1"/>
      </c>
      <c r="J40" s="1"/>
      <c r="K40" s="55">
        <f t="shared" si="2"/>
      </c>
      <c r="L40" s="1"/>
      <c r="M40" s="1">
        <f t="shared" si="3"/>
      </c>
      <c r="N40" s="1"/>
      <c r="O40" s="1">
        <f t="shared" si="4"/>
      </c>
      <c r="P40" s="1">
        <f t="shared" si="5"/>
      </c>
    </row>
    <row r="41" spans="1:16" ht="12.75">
      <c r="A41" s="1"/>
      <c r="C41" s="1"/>
      <c r="D41" s="1"/>
      <c r="E41" s="1"/>
      <c r="F41" s="54"/>
      <c r="G41" s="54"/>
      <c r="H41" s="67">
        <f t="shared" si="0"/>
      </c>
      <c r="I41" s="1">
        <f t="shared" si="1"/>
      </c>
      <c r="J41" s="1"/>
      <c r="K41" s="55">
        <f t="shared" si="2"/>
      </c>
      <c r="L41" s="1"/>
      <c r="M41" s="1">
        <f t="shared" si="3"/>
      </c>
      <c r="N41" s="1"/>
      <c r="O41" s="1">
        <f t="shared" si="4"/>
      </c>
      <c r="P41" s="1">
        <f t="shared" si="5"/>
      </c>
    </row>
    <row r="42" spans="1:16" ht="12.75">
      <c r="A42" s="1"/>
      <c r="C42" s="1"/>
      <c r="D42" s="1"/>
      <c r="E42" s="1"/>
      <c r="F42" s="54"/>
      <c r="G42" s="54"/>
      <c r="H42" s="67">
        <f t="shared" si="0"/>
      </c>
      <c r="I42" s="1">
        <f t="shared" si="1"/>
      </c>
      <c r="J42" s="1"/>
      <c r="K42" s="55">
        <f t="shared" si="2"/>
      </c>
      <c r="L42" s="1"/>
      <c r="M42" s="1">
        <f t="shared" si="3"/>
      </c>
      <c r="N42" s="1"/>
      <c r="O42" s="1">
        <f t="shared" si="4"/>
      </c>
      <c r="P42" s="1">
        <f t="shared" si="5"/>
      </c>
    </row>
    <row r="43" spans="1:16" ht="12.75">
      <c r="A43" s="1"/>
      <c r="C43" s="1"/>
      <c r="D43" s="1"/>
      <c r="E43" s="1"/>
      <c r="F43" s="54"/>
      <c r="G43" s="54"/>
      <c r="H43" s="67">
        <f t="shared" si="0"/>
      </c>
      <c r="I43" s="1">
        <f t="shared" si="1"/>
      </c>
      <c r="J43" s="1"/>
      <c r="K43" s="55">
        <f t="shared" si="2"/>
      </c>
      <c r="L43" s="1"/>
      <c r="M43" s="1">
        <f t="shared" si="3"/>
      </c>
      <c r="N43" s="1"/>
      <c r="O43" s="1">
        <f t="shared" si="4"/>
      </c>
      <c r="P43" s="1">
        <f t="shared" si="5"/>
      </c>
    </row>
    <row r="44" spans="1:16" ht="12.75">
      <c r="A44" s="1"/>
      <c r="C44" s="1"/>
      <c r="D44" s="1"/>
      <c r="E44" s="1"/>
      <c r="F44" s="54"/>
      <c r="G44" s="54"/>
      <c r="H44" s="67">
        <f t="shared" si="0"/>
      </c>
      <c r="I44" s="1">
        <f t="shared" si="1"/>
      </c>
      <c r="J44" s="1"/>
      <c r="K44" s="55">
        <f t="shared" si="2"/>
      </c>
      <c r="L44" s="1"/>
      <c r="M44" s="1">
        <f t="shared" si="3"/>
      </c>
      <c r="N44" s="1"/>
      <c r="O44" s="1">
        <f t="shared" si="4"/>
      </c>
      <c r="P44" s="1">
        <f t="shared" si="5"/>
      </c>
    </row>
    <row r="45" spans="1:16" ht="12.75">
      <c r="A45" s="1"/>
      <c r="C45" s="1"/>
      <c r="D45" s="1"/>
      <c r="E45" s="1"/>
      <c r="F45" s="54"/>
      <c r="G45" s="54"/>
      <c r="H45" s="67">
        <f t="shared" si="0"/>
      </c>
      <c r="I45" s="1">
        <f t="shared" si="1"/>
      </c>
      <c r="J45" s="1"/>
      <c r="K45" s="55">
        <f t="shared" si="2"/>
      </c>
      <c r="L45" s="1"/>
      <c r="M45" s="1">
        <f t="shared" si="3"/>
      </c>
      <c r="N45" s="1"/>
      <c r="O45" s="1">
        <f t="shared" si="4"/>
      </c>
      <c r="P45" s="1">
        <f t="shared" si="5"/>
      </c>
    </row>
    <row r="46" spans="1:16" ht="12.75">
      <c r="A46" s="1"/>
      <c r="C46" s="1"/>
      <c r="D46" s="1"/>
      <c r="E46" s="1"/>
      <c r="F46" s="54"/>
      <c r="G46" s="54"/>
      <c r="H46" s="67">
        <f t="shared" si="0"/>
      </c>
      <c r="I46" s="1">
        <f t="shared" si="1"/>
      </c>
      <c r="J46" s="1"/>
      <c r="K46" s="55">
        <f t="shared" si="2"/>
      </c>
      <c r="L46" s="1"/>
      <c r="M46" s="1">
        <f t="shared" si="3"/>
      </c>
      <c r="N46" s="1"/>
      <c r="O46" s="1">
        <f t="shared" si="4"/>
      </c>
      <c r="P46" s="1">
        <f t="shared" si="5"/>
      </c>
    </row>
    <row r="47" spans="1:16" ht="12.75">
      <c r="A47" s="1"/>
      <c r="C47" s="1"/>
      <c r="D47" s="1"/>
      <c r="E47" s="1"/>
      <c r="F47" s="54"/>
      <c r="G47" s="54"/>
      <c r="H47" s="67">
        <f t="shared" si="0"/>
      </c>
      <c r="I47" s="1">
        <f t="shared" si="1"/>
      </c>
      <c r="J47" s="1"/>
      <c r="K47" s="55">
        <f t="shared" si="2"/>
      </c>
      <c r="L47" s="1"/>
      <c r="M47" s="1">
        <f t="shared" si="3"/>
      </c>
      <c r="N47" s="1"/>
      <c r="O47" s="1">
        <f t="shared" si="4"/>
      </c>
      <c r="P47" s="1">
        <f t="shared" si="5"/>
      </c>
    </row>
    <row r="48" spans="1:16" ht="12.75">
      <c r="A48" s="1"/>
      <c r="C48" s="1"/>
      <c r="D48" s="1"/>
      <c r="E48" s="1"/>
      <c r="F48" s="54"/>
      <c r="G48" s="54"/>
      <c r="H48" s="67">
        <f t="shared" si="0"/>
      </c>
      <c r="I48" s="1">
        <f t="shared" si="1"/>
      </c>
      <c r="J48" s="1"/>
      <c r="K48" s="55">
        <f t="shared" si="2"/>
      </c>
      <c r="L48" s="1"/>
      <c r="M48" s="1">
        <f t="shared" si="3"/>
      </c>
      <c r="N48" s="1"/>
      <c r="O48" s="1">
        <f t="shared" si="4"/>
      </c>
      <c r="P48" s="1">
        <f t="shared" si="5"/>
      </c>
    </row>
    <row r="49" spans="1:16" ht="12.75">
      <c r="A49" s="1"/>
      <c r="C49" s="1"/>
      <c r="D49" s="1"/>
      <c r="E49" s="1"/>
      <c r="F49" s="54"/>
      <c r="G49" s="54"/>
      <c r="H49" s="67">
        <f t="shared" si="0"/>
      </c>
      <c r="I49" s="1">
        <f t="shared" si="1"/>
      </c>
      <c r="J49" s="1"/>
      <c r="K49" s="55">
        <f t="shared" si="2"/>
      </c>
      <c r="L49" s="1"/>
      <c r="M49" s="1">
        <f t="shared" si="3"/>
      </c>
      <c r="N49" s="1"/>
      <c r="O49" s="1">
        <f t="shared" si="4"/>
      </c>
      <c r="P49" s="1">
        <f t="shared" si="5"/>
      </c>
    </row>
    <row r="50" spans="1:16" ht="12.75">
      <c r="A50" s="1"/>
      <c r="C50" s="1"/>
      <c r="D50" s="1"/>
      <c r="E50" s="1"/>
      <c r="F50" s="54"/>
      <c r="G50" s="54"/>
      <c r="H50" s="67">
        <f t="shared" si="0"/>
      </c>
      <c r="I50" s="1">
        <f t="shared" si="1"/>
      </c>
      <c r="J50" s="1"/>
      <c r="K50" s="55">
        <f t="shared" si="2"/>
      </c>
      <c r="L50" s="1"/>
      <c r="M50" s="1">
        <f t="shared" si="3"/>
      </c>
      <c r="N50" s="1"/>
      <c r="O50" s="1">
        <f t="shared" si="4"/>
      </c>
      <c r="P50" s="1">
        <f t="shared" si="5"/>
      </c>
    </row>
    <row r="51" spans="1:16" ht="12.75">
      <c r="A51" s="1"/>
      <c r="C51" s="1"/>
      <c r="D51" s="1"/>
      <c r="E51" s="1"/>
      <c r="F51" s="54"/>
      <c r="G51" s="54"/>
      <c r="H51" s="67">
        <f t="shared" si="0"/>
      </c>
      <c r="I51" s="1">
        <f t="shared" si="1"/>
      </c>
      <c r="J51" s="1"/>
      <c r="K51" s="55">
        <f t="shared" si="2"/>
      </c>
      <c r="L51" s="1"/>
      <c r="M51" s="1">
        <f t="shared" si="3"/>
      </c>
      <c r="N51" s="1"/>
      <c r="O51" s="1">
        <f t="shared" si="4"/>
      </c>
      <c r="P51" s="1">
        <f t="shared" si="5"/>
      </c>
    </row>
    <row r="52" spans="1:16" ht="12.75">
      <c r="A52" s="1"/>
      <c r="C52" s="1"/>
      <c r="D52" s="1"/>
      <c r="E52" s="1"/>
      <c r="F52" s="54"/>
      <c r="G52" s="54"/>
      <c r="H52" s="67">
        <f t="shared" si="0"/>
      </c>
      <c r="I52" s="1">
        <f t="shared" si="1"/>
      </c>
      <c r="J52" s="1"/>
      <c r="K52" s="55">
        <f t="shared" si="2"/>
      </c>
      <c r="L52" s="1"/>
      <c r="M52" s="1">
        <f t="shared" si="3"/>
      </c>
      <c r="N52" s="1"/>
      <c r="O52" s="1">
        <f t="shared" si="4"/>
      </c>
      <c r="P52" s="1">
        <f t="shared" si="5"/>
      </c>
    </row>
    <row r="53" spans="1:16" ht="12.75">
      <c r="A53" s="1"/>
      <c r="C53" s="1"/>
      <c r="D53" s="1"/>
      <c r="E53" s="1"/>
      <c r="F53" s="54"/>
      <c r="G53" s="54"/>
      <c r="H53" s="67">
        <f t="shared" si="0"/>
      </c>
      <c r="I53" s="1">
        <f t="shared" si="1"/>
      </c>
      <c r="J53" s="1"/>
      <c r="K53" s="55">
        <f t="shared" si="2"/>
      </c>
      <c r="L53" s="1"/>
      <c r="M53" s="1">
        <f t="shared" si="3"/>
      </c>
      <c r="N53" s="1"/>
      <c r="O53" s="1">
        <f t="shared" si="4"/>
      </c>
      <c r="P53" s="1">
        <f t="shared" si="5"/>
      </c>
    </row>
    <row r="54" spans="1:16" ht="12.75">
      <c r="A54" s="1"/>
      <c r="C54" s="1"/>
      <c r="D54" s="1"/>
      <c r="E54" s="1"/>
      <c r="F54" s="54"/>
      <c r="G54" s="54"/>
      <c r="H54" s="67">
        <f t="shared" si="0"/>
      </c>
      <c r="I54" s="1">
        <f t="shared" si="1"/>
      </c>
      <c r="J54" s="1"/>
      <c r="K54" s="55">
        <f t="shared" si="2"/>
      </c>
      <c r="L54" s="1"/>
      <c r="M54" s="1">
        <f t="shared" si="3"/>
      </c>
      <c r="N54" s="1"/>
      <c r="O54" s="1">
        <f t="shared" si="4"/>
      </c>
      <c r="P54" s="1">
        <f t="shared" si="5"/>
      </c>
    </row>
    <row r="55" spans="1:16" ht="12.75">
      <c r="A55" s="1"/>
      <c r="C55" s="1"/>
      <c r="D55" s="1"/>
      <c r="E55" s="1"/>
      <c r="F55" s="54"/>
      <c r="G55" s="54"/>
      <c r="H55" s="67">
        <f t="shared" si="0"/>
      </c>
      <c r="I55" s="1">
        <f t="shared" si="1"/>
      </c>
      <c r="J55" s="1"/>
      <c r="K55" s="55">
        <f t="shared" si="2"/>
      </c>
      <c r="L55" s="1"/>
      <c r="M55" s="1">
        <f t="shared" si="3"/>
      </c>
      <c r="N55" s="1"/>
      <c r="O55" s="1">
        <f t="shared" si="4"/>
      </c>
      <c r="P55" s="1">
        <f t="shared" si="5"/>
      </c>
    </row>
    <row r="56" spans="1:16" ht="12.75">
      <c r="A56" s="1"/>
      <c r="C56" s="1"/>
      <c r="D56" s="1"/>
      <c r="E56" s="1"/>
      <c r="F56" s="54"/>
      <c r="G56" s="54"/>
      <c r="H56" s="67">
        <f t="shared" si="0"/>
      </c>
      <c r="I56" s="1">
        <f t="shared" si="1"/>
      </c>
      <c r="J56" s="1"/>
      <c r="K56" s="55">
        <f t="shared" si="2"/>
      </c>
      <c r="L56" s="1"/>
      <c r="M56" s="1">
        <f t="shared" si="3"/>
      </c>
      <c r="N56" s="1"/>
      <c r="O56" s="1">
        <f t="shared" si="4"/>
      </c>
      <c r="P56" s="1">
        <f t="shared" si="5"/>
      </c>
    </row>
    <row r="57" spans="1:16" ht="12.75">
      <c r="A57" s="1"/>
      <c r="C57" s="1"/>
      <c r="D57" s="1"/>
      <c r="E57" s="1"/>
      <c r="F57" s="54"/>
      <c r="G57" s="54"/>
      <c r="H57" s="67">
        <f t="shared" si="0"/>
      </c>
      <c r="I57" s="1">
        <f t="shared" si="1"/>
      </c>
      <c r="J57" s="1"/>
      <c r="K57" s="55">
        <f t="shared" si="2"/>
      </c>
      <c r="L57" s="1"/>
      <c r="M57" s="1">
        <f t="shared" si="3"/>
      </c>
      <c r="N57" s="1"/>
      <c r="O57" s="1">
        <f t="shared" si="4"/>
      </c>
      <c r="P57" s="1">
        <f t="shared" si="5"/>
      </c>
    </row>
    <row r="58" spans="1:16" ht="12.75">
      <c r="A58" s="1"/>
      <c r="C58" s="1"/>
      <c r="D58" s="1"/>
      <c r="E58" s="1"/>
      <c r="F58" s="54"/>
      <c r="G58" s="54"/>
      <c r="H58" s="67">
        <f t="shared" si="0"/>
      </c>
      <c r="I58" s="1">
        <f t="shared" si="1"/>
      </c>
      <c r="J58" s="1"/>
      <c r="K58" s="55">
        <f t="shared" si="2"/>
      </c>
      <c r="L58" s="1"/>
      <c r="M58" s="1">
        <f t="shared" si="3"/>
      </c>
      <c r="N58" s="1"/>
      <c r="O58" s="1">
        <f t="shared" si="4"/>
      </c>
      <c r="P58" s="1">
        <f t="shared" si="5"/>
      </c>
    </row>
    <row r="59" spans="1:16" ht="12.75">
      <c r="A59" s="1"/>
      <c r="C59" s="1"/>
      <c r="D59" s="1"/>
      <c r="E59" s="1"/>
      <c r="F59" s="54"/>
      <c r="G59" s="54"/>
      <c r="H59" s="67">
        <f t="shared" si="0"/>
      </c>
      <c r="I59" s="1">
        <f t="shared" si="1"/>
      </c>
      <c r="J59" s="1"/>
      <c r="K59" s="55">
        <f t="shared" si="2"/>
      </c>
      <c r="L59" s="1"/>
      <c r="M59" s="1">
        <f t="shared" si="3"/>
      </c>
      <c r="N59" s="1"/>
      <c r="O59" s="1">
        <f t="shared" si="4"/>
      </c>
      <c r="P59" s="1">
        <f t="shared" si="5"/>
      </c>
    </row>
    <row r="60" spans="1:16" ht="12.75">
      <c r="A60" s="1"/>
      <c r="C60" s="1"/>
      <c r="D60" s="1"/>
      <c r="E60" s="1"/>
      <c r="F60" s="54"/>
      <c r="G60" s="54"/>
      <c r="H60" s="67">
        <f t="shared" si="0"/>
      </c>
      <c r="I60" s="1">
        <f t="shared" si="1"/>
      </c>
      <c r="J60" s="1"/>
      <c r="K60" s="55">
        <f t="shared" si="2"/>
      </c>
      <c r="L60" s="1"/>
      <c r="M60" s="1">
        <f t="shared" si="3"/>
      </c>
      <c r="N60" s="1"/>
      <c r="O60" s="1">
        <f t="shared" si="4"/>
      </c>
      <c r="P60" s="1">
        <f t="shared" si="5"/>
      </c>
    </row>
    <row r="61" spans="1:16" ht="12.75">
      <c r="A61" s="1"/>
      <c r="C61" s="1"/>
      <c r="D61" s="1"/>
      <c r="E61" s="1"/>
      <c r="F61" s="54"/>
      <c r="G61" s="54"/>
      <c r="H61" s="67">
        <f t="shared" si="0"/>
      </c>
      <c r="I61" s="1">
        <f t="shared" si="1"/>
      </c>
      <c r="J61" s="1"/>
      <c r="K61" s="55">
        <f t="shared" si="2"/>
      </c>
      <c r="L61" s="1"/>
      <c r="M61" s="1">
        <f t="shared" si="3"/>
      </c>
      <c r="N61" s="1"/>
      <c r="O61" s="1">
        <f t="shared" si="4"/>
      </c>
      <c r="P61" s="1">
        <f t="shared" si="5"/>
      </c>
    </row>
    <row r="62" spans="1:16" ht="12.75">
      <c r="A62" s="1"/>
      <c r="C62" s="1"/>
      <c r="D62" s="1"/>
      <c r="E62" s="1"/>
      <c r="F62" s="54"/>
      <c r="G62" s="54"/>
      <c r="H62" s="67">
        <f t="shared" si="0"/>
      </c>
      <c r="I62" s="1">
        <f t="shared" si="1"/>
      </c>
      <c r="J62" s="1"/>
      <c r="K62" s="55">
        <f t="shared" si="2"/>
      </c>
      <c r="L62" s="1"/>
      <c r="M62" s="1">
        <f t="shared" si="3"/>
      </c>
      <c r="N62" s="1"/>
      <c r="O62" s="1">
        <f t="shared" si="4"/>
      </c>
      <c r="P62" s="1">
        <f t="shared" si="5"/>
      </c>
    </row>
    <row r="63" spans="1:16" ht="12.75">
      <c r="A63" s="1"/>
      <c r="C63" s="1"/>
      <c r="D63" s="1"/>
      <c r="E63" s="1"/>
      <c r="F63" s="54"/>
      <c r="G63" s="54"/>
      <c r="H63" s="67">
        <f t="shared" si="0"/>
      </c>
      <c r="I63" s="1">
        <f t="shared" si="1"/>
      </c>
      <c r="J63" s="1"/>
      <c r="K63" s="55">
        <f t="shared" si="2"/>
      </c>
      <c r="L63" s="1"/>
      <c r="M63" s="1">
        <f t="shared" si="3"/>
      </c>
      <c r="N63" s="1"/>
      <c r="O63" s="1">
        <f t="shared" si="4"/>
      </c>
      <c r="P63" s="1">
        <f t="shared" si="5"/>
      </c>
    </row>
    <row r="64" spans="1:16" ht="12.75">
      <c r="A64" s="1"/>
      <c r="C64" s="1"/>
      <c r="D64" s="1"/>
      <c r="E64" s="1"/>
      <c r="F64" s="54"/>
      <c r="G64" s="54"/>
      <c r="H64" s="67">
        <f t="shared" si="0"/>
      </c>
      <c r="I64" s="1">
        <f t="shared" si="1"/>
      </c>
      <c r="J64" s="1"/>
      <c r="K64" s="55">
        <f t="shared" si="2"/>
      </c>
      <c r="L64" s="1"/>
      <c r="M64" s="1">
        <f t="shared" si="3"/>
      </c>
      <c r="N64" s="1"/>
      <c r="O64" s="1">
        <f t="shared" si="4"/>
      </c>
      <c r="P64" s="1">
        <f t="shared" si="5"/>
      </c>
    </row>
    <row r="65" spans="1:16" ht="12.75">
      <c r="A65" s="1"/>
      <c r="C65" s="1"/>
      <c r="D65" s="1"/>
      <c r="E65" s="1"/>
      <c r="F65" s="54"/>
      <c r="G65" s="54"/>
      <c r="H65" s="67">
        <f t="shared" si="0"/>
      </c>
      <c r="I65" s="1">
        <f t="shared" si="1"/>
      </c>
      <c r="J65" s="1"/>
      <c r="K65" s="55">
        <f t="shared" si="2"/>
      </c>
      <c r="L65" s="1"/>
      <c r="M65" s="1">
        <f t="shared" si="3"/>
      </c>
      <c r="N65" s="1"/>
      <c r="O65" s="1">
        <f t="shared" si="4"/>
      </c>
      <c r="P65" s="1">
        <f t="shared" si="5"/>
      </c>
    </row>
    <row r="66" spans="1:16" ht="12.75">
      <c r="A66" s="1"/>
      <c r="C66" s="1"/>
      <c r="D66" s="1"/>
      <c r="E66" s="1"/>
      <c r="F66" s="54"/>
      <c r="G66" s="54"/>
      <c r="H66" s="67">
        <f t="shared" si="0"/>
      </c>
      <c r="I66" s="1">
        <f t="shared" si="1"/>
      </c>
      <c r="J66" s="1"/>
      <c r="K66" s="55">
        <f t="shared" si="2"/>
      </c>
      <c r="L66" s="1"/>
      <c r="M66" s="1">
        <f t="shared" si="3"/>
      </c>
      <c r="N66" s="1"/>
      <c r="O66" s="1">
        <f t="shared" si="4"/>
      </c>
      <c r="P66" s="1">
        <f t="shared" si="5"/>
      </c>
    </row>
    <row r="67" spans="1:16" ht="12.75">
      <c r="A67" s="1"/>
      <c r="C67" s="1"/>
      <c r="D67" s="1"/>
      <c r="E67" s="1"/>
      <c r="F67" s="54"/>
      <c r="G67" s="54"/>
      <c r="H67" s="67">
        <f aca="true" t="shared" si="6" ref="H67:H105">IF(F67="","",(F67*703/(G67^2)))</f>
      </c>
      <c r="I67" s="1">
        <f aca="true" t="shared" si="7" ref="I67:I105">IF(H67="","",IF(H67&gt;=40,"Overweight/Obesity Class 3",IF(H67&gt;=35,"Overweight/Obesity Class 2",IF(H67&gt;=30,"Overweight/Obesity Class 1",IF(H67&gt;=25,"Overweight/Pre-obese",IF(H67&gt;=18.5,"Normal range",IF(H67&gt;=17,"Underweight/Mild thinness",IF(H67&gt;=16,"Underweight/Moderate thinness","Underweight/Severe thinness"))))))))</f>
      </c>
      <c r="J67" s="1"/>
      <c r="K67" s="55">
        <f aca="true" t="shared" si="8" ref="K67:K105">IF(J67="","",IF(AND(D67="M",OR(J67&gt;40)),"Risk",IF(AND(D67="F",OR(J67&gt;35)),"Risk")))</f>
      </c>
      <c r="L67" s="1"/>
      <c r="M67" s="1">
        <f aca="true" t="shared" si="9" ref="M67:M105">IF(L67="","",IF(L67&gt;=160,"Stage 2 Hypertension",IF(L67&gt;=140,"Stage 1 Hypertension",IF(L67&gt;=120,"Prehypertension","Normal"))))</f>
      </c>
      <c r="N67" s="1"/>
      <c r="O67" s="1">
        <f aca="true" t="shared" si="10" ref="O67:O105">IF(N67="","",IF(N67&gt;=100,"Stage 2 Hypertension",IF(N67&gt;=90,"Stage 1 Hypertension",IF(N67&gt;=80,"Prehypertension","Normal"))))</f>
      </c>
      <c r="P67" s="1">
        <f aca="true" t="shared" si="11" ref="P67:P105">IF(L67="","",IF(AND(L67&lt;120,N67&lt;80),"Encourage","Yes"))</f>
      </c>
    </row>
    <row r="68" spans="1:16" ht="12.75">
      <c r="A68" s="1"/>
      <c r="C68" s="1"/>
      <c r="D68" s="1"/>
      <c r="E68" s="1"/>
      <c r="F68" s="54"/>
      <c r="G68" s="54"/>
      <c r="H68" s="67">
        <f t="shared" si="6"/>
      </c>
      <c r="I68" s="1">
        <f t="shared" si="7"/>
      </c>
      <c r="J68" s="1"/>
      <c r="K68" s="55">
        <f t="shared" si="8"/>
      </c>
      <c r="L68" s="1"/>
      <c r="M68" s="1">
        <f t="shared" si="9"/>
      </c>
      <c r="N68" s="1"/>
      <c r="O68" s="1">
        <f t="shared" si="10"/>
      </c>
      <c r="P68" s="1">
        <f t="shared" si="11"/>
      </c>
    </row>
    <row r="69" spans="1:16" ht="12.75">
      <c r="A69" s="1"/>
      <c r="C69" s="1"/>
      <c r="D69" s="1"/>
      <c r="E69" s="1"/>
      <c r="F69" s="54"/>
      <c r="G69" s="54"/>
      <c r="H69" s="67">
        <f t="shared" si="6"/>
      </c>
      <c r="I69" s="1">
        <f t="shared" si="7"/>
      </c>
      <c r="J69" s="1"/>
      <c r="K69" s="55">
        <f t="shared" si="8"/>
      </c>
      <c r="L69" s="1"/>
      <c r="M69" s="1">
        <f t="shared" si="9"/>
      </c>
      <c r="N69" s="1"/>
      <c r="O69" s="1">
        <f t="shared" si="10"/>
      </c>
      <c r="P69" s="1">
        <f t="shared" si="11"/>
      </c>
    </row>
    <row r="70" spans="1:16" ht="12.75">
      <c r="A70" s="1"/>
      <c r="C70" s="1"/>
      <c r="D70" s="1"/>
      <c r="E70" s="1"/>
      <c r="F70" s="54"/>
      <c r="G70" s="54"/>
      <c r="H70" s="67">
        <f t="shared" si="6"/>
      </c>
      <c r="I70" s="1">
        <f t="shared" si="7"/>
      </c>
      <c r="J70" s="1"/>
      <c r="K70" s="55">
        <f t="shared" si="8"/>
      </c>
      <c r="L70" s="1"/>
      <c r="M70" s="1">
        <f t="shared" si="9"/>
      </c>
      <c r="N70" s="1"/>
      <c r="O70" s="1">
        <f t="shared" si="10"/>
      </c>
      <c r="P70" s="1">
        <f t="shared" si="11"/>
      </c>
    </row>
    <row r="71" spans="1:16" ht="12.75">
      <c r="A71" s="1"/>
      <c r="C71" s="1"/>
      <c r="D71" s="1"/>
      <c r="E71" s="1"/>
      <c r="F71" s="54"/>
      <c r="G71" s="54"/>
      <c r="H71" s="67">
        <f t="shared" si="6"/>
      </c>
      <c r="I71" s="1">
        <f t="shared" si="7"/>
      </c>
      <c r="J71" s="1"/>
      <c r="K71" s="55">
        <f t="shared" si="8"/>
      </c>
      <c r="L71" s="1"/>
      <c r="M71" s="1">
        <f t="shared" si="9"/>
      </c>
      <c r="N71" s="1"/>
      <c r="O71" s="1">
        <f t="shared" si="10"/>
      </c>
      <c r="P71" s="1">
        <f t="shared" si="11"/>
      </c>
    </row>
    <row r="72" spans="1:16" ht="12.75">
      <c r="A72" s="1"/>
      <c r="C72" s="1"/>
      <c r="D72" s="1"/>
      <c r="E72" s="1"/>
      <c r="F72" s="54"/>
      <c r="G72" s="54"/>
      <c r="H72" s="67">
        <f t="shared" si="6"/>
      </c>
      <c r="I72" s="1">
        <f t="shared" si="7"/>
      </c>
      <c r="J72" s="1"/>
      <c r="K72" s="55">
        <f t="shared" si="8"/>
      </c>
      <c r="L72" s="1"/>
      <c r="M72" s="1">
        <f t="shared" si="9"/>
      </c>
      <c r="N72" s="1"/>
      <c r="O72" s="1">
        <f t="shared" si="10"/>
      </c>
      <c r="P72" s="1">
        <f t="shared" si="11"/>
      </c>
    </row>
    <row r="73" spans="1:16" ht="12.75">
      <c r="A73" s="1"/>
      <c r="C73" s="1"/>
      <c r="D73" s="1"/>
      <c r="E73" s="1"/>
      <c r="F73" s="54"/>
      <c r="G73" s="54"/>
      <c r="H73" s="67">
        <f t="shared" si="6"/>
      </c>
      <c r="I73" s="1">
        <f t="shared" si="7"/>
      </c>
      <c r="J73" s="1"/>
      <c r="K73" s="55">
        <f t="shared" si="8"/>
      </c>
      <c r="L73" s="1"/>
      <c r="M73" s="1">
        <f t="shared" si="9"/>
      </c>
      <c r="N73" s="1"/>
      <c r="O73" s="1">
        <f t="shared" si="10"/>
      </c>
      <c r="P73" s="1">
        <f t="shared" si="11"/>
      </c>
    </row>
    <row r="74" spans="1:16" ht="12.75">
      <c r="A74" s="1"/>
      <c r="C74" s="1"/>
      <c r="D74" s="1"/>
      <c r="E74" s="1"/>
      <c r="F74" s="54"/>
      <c r="G74" s="54"/>
      <c r="H74" s="67">
        <f t="shared" si="6"/>
      </c>
      <c r="I74" s="1">
        <f t="shared" si="7"/>
      </c>
      <c r="J74" s="1"/>
      <c r="K74" s="55">
        <f t="shared" si="8"/>
      </c>
      <c r="L74" s="1"/>
      <c r="M74" s="1">
        <f t="shared" si="9"/>
      </c>
      <c r="N74" s="1"/>
      <c r="O74" s="1">
        <f t="shared" si="10"/>
      </c>
      <c r="P74" s="1">
        <f t="shared" si="11"/>
      </c>
    </row>
    <row r="75" spans="1:16" ht="12.75">
      <c r="A75" s="1"/>
      <c r="C75" s="1"/>
      <c r="D75" s="1"/>
      <c r="E75" s="1"/>
      <c r="F75" s="54"/>
      <c r="G75" s="54"/>
      <c r="H75" s="67">
        <f t="shared" si="6"/>
      </c>
      <c r="I75" s="1">
        <f t="shared" si="7"/>
      </c>
      <c r="J75" s="1"/>
      <c r="K75" s="55">
        <f t="shared" si="8"/>
      </c>
      <c r="L75" s="1"/>
      <c r="M75" s="1">
        <f t="shared" si="9"/>
      </c>
      <c r="N75" s="1"/>
      <c r="O75" s="1">
        <f t="shared" si="10"/>
      </c>
      <c r="P75" s="1">
        <f t="shared" si="11"/>
      </c>
    </row>
    <row r="76" spans="1:16" ht="12.75">
      <c r="A76" s="1"/>
      <c r="C76" s="1"/>
      <c r="D76" s="1"/>
      <c r="E76" s="1"/>
      <c r="F76" s="54"/>
      <c r="G76" s="54"/>
      <c r="H76" s="67">
        <f t="shared" si="6"/>
      </c>
      <c r="I76" s="1">
        <f t="shared" si="7"/>
      </c>
      <c r="J76" s="1"/>
      <c r="K76" s="55">
        <f t="shared" si="8"/>
      </c>
      <c r="L76" s="1"/>
      <c r="M76" s="1">
        <f t="shared" si="9"/>
      </c>
      <c r="N76" s="1"/>
      <c r="O76" s="1">
        <f t="shared" si="10"/>
      </c>
      <c r="P76" s="1">
        <f t="shared" si="11"/>
      </c>
    </row>
    <row r="77" spans="1:16" ht="12.75">
      <c r="A77" s="1"/>
      <c r="C77" s="1"/>
      <c r="D77" s="1"/>
      <c r="E77" s="1"/>
      <c r="F77" s="54"/>
      <c r="G77" s="54"/>
      <c r="H77" s="67">
        <f t="shared" si="6"/>
      </c>
      <c r="I77" s="1">
        <f t="shared" si="7"/>
      </c>
      <c r="J77" s="1"/>
      <c r="K77" s="55">
        <f t="shared" si="8"/>
      </c>
      <c r="L77" s="1"/>
      <c r="M77" s="1">
        <f t="shared" si="9"/>
      </c>
      <c r="N77" s="1"/>
      <c r="O77" s="1">
        <f t="shared" si="10"/>
      </c>
      <c r="P77" s="1">
        <f t="shared" si="11"/>
      </c>
    </row>
    <row r="78" spans="1:16" ht="12.75">
      <c r="A78" s="1"/>
      <c r="C78" s="1"/>
      <c r="D78" s="1"/>
      <c r="E78" s="1"/>
      <c r="F78" s="54"/>
      <c r="G78" s="54"/>
      <c r="H78" s="67">
        <f t="shared" si="6"/>
      </c>
      <c r="I78" s="1">
        <f t="shared" si="7"/>
      </c>
      <c r="J78" s="1"/>
      <c r="K78" s="55">
        <f t="shared" si="8"/>
      </c>
      <c r="L78" s="1"/>
      <c r="M78" s="1">
        <f t="shared" si="9"/>
      </c>
      <c r="N78" s="1"/>
      <c r="O78" s="1">
        <f t="shared" si="10"/>
      </c>
      <c r="P78" s="1">
        <f t="shared" si="11"/>
      </c>
    </row>
    <row r="79" spans="1:16" ht="12.75">
      <c r="A79" s="1"/>
      <c r="C79" s="1"/>
      <c r="D79" s="1"/>
      <c r="E79" s="1"/>
      <c r="F79" s="54"/>
      <c r="G79" s="54"/>
      <c r="H79" s="67">
        <f t="shared" si="6"/>
      </c>
      <c r="I79" s="1">
        <f t="shared" si="7"/>
      </c>
      <c r="J79" s="1"/>
      <c r="K79" s="55">
        <f t="shared" si="8"/>
      </c>
      <c r="L79" s="1"/>
      <c r="M79" s="1">
        <f t="shared" si="9"/>
      </c>
      <c r="N79" s="1"/>
      <c r="O79" s="1">
        <f t="shared" si="10"/>
      </c>
      <c r="P79" s="1">
        <f t="shared" si="11"/>
      </c>
    </row>
    <row r="80" spans="1:16" ht="12.75">
      <c r="A80" s="1"/>
      <c r="C80" s="1"/>
      <c r="D80" s="1"/>
      <c r="E80" s="1"/>
      <c r="F80" s="54"/>
      <c r="G80" s="54"/>
      <c r="H80" s="67">
        <f t="shared" si="6"/>
      </c>
      <c r="I80" s="1">
        <f t="shared" si="7"/>
      </c>
      <c r="J80" s="1"/>
      <c r="K80" s="55">
        <f t="shared" si="8"/>
      </c>
      <c r="L80" s="1"/>
      <c r="M80" s="1">
        <f t="shared" si="9"/>
      </c>
      <c r="N80" s="1"/>
      <c r="O80" s="1">
        <f t="shared" si="10"/>
      </c>
      <c r="P80" s="1">
        <f t="shared" si="11"/>
      </c>
    </row>
    <row r="81" spans="1:16" ht="12.75">
      <c r="A81" s="1"/>
      <c r="C81" s="1"/>
      <c r="D81" s="1"/>
      <c r="E81" s="1"/>
      <c r="F81" s="54"/>
      <c r="G81" s="54"/>
      <c r="H81" s="67">
        <f t="shared" si="6"/>
      </c>
      <c r="I81" s="1">
        <f t="shared" si="7"/>
      </c>
      <c r="J81" s="1"/>
      <c r="K81" s="55">
        <f t="shared" si="8"/>
      </c>
      <c r="L81" s="1"/>
      <c r="M81" s="1">
        <f t="shared" si="9"/>
      </c>
      <c r="N81" s="1"/>
      <c r="O81" s="1">
        <f t="shared" si="10"/>
      </c>
      <c r="P81" s="1">
        <f t="shared" si="11"/>
      </c>
    </row>
    <row r="82" spans="1:16" ht="12.75">
      <c r="A82" s="1"/>
      <c r="C82" s="1"/>
      <c r="D82" s="1"/>
      <c r="E82" s="1"/>
      <c r="F82" s="54"/>
      <c r="G82" s="54"/>
      <c r="H82" s="67">
        <f t="shared" si="6"/>
      </c>
      <c r="I82" s="1">
        <f t="shared" si="7"/>
      </c>
      <c r="J82" s="1"/>
      <c r="K82" s="55">
        <f t="shared" si="8"/>
      </c>
      <c r="L82" s="1"/>
      <c r="M82" s="1">
        <f t="shared" si="9"/>
      </c>
      <c r="N82" s="1"/>
      <c r="O82" s="1">
        <f t="shared" si="10"/>
      </c>
      <c r="P82" s="1">
        <f t="shared" si="11"/>
      </c>
    </row>
    <row r="83" spans="1:16" ht="12.75">
      <c r="A83" s="1"/>
      <c r="C83" s="1"/>
      <c r="D83" s="1"/>
      <c r="E83" s="1"/>
      <c r="F83" s="54"/>
      <c r="G83" s="54"/>
      <c r="H83" s="67">
        <f t="shared" si="6"/>
      </c>
      <c r="I83" s="1">
        <f t="shared" si="7"/>
      </c>
      <c r="J83" s="1"/>
      <c r="K83" s="55">
        <f t="shared" si="8"/>
      </c>
      <c r="L83" s="1"/>
      <c r="M83" s="1">
        <f t="shared" si="9"/>
      </c>
      <c r="N83" s="1"/>
      <c r="O83" s="1">
        <f t="shared" si="10"/>
      </c>
      <c r="P83" s="1">
        <f t="shared" si="11"/>
      </c>
    </row>
    <row r="84" spans="1:16" ht="12.75">
      <c r="A84" s="1"/>
      <c r="C84" s="1"/>
      <c r="D84" s="1"/>
      <c r="E84" s="1"/>
      <c r="F84" s="54"/>
      <c r="G84" s="54"/>
      <c r="H84" s="67">
        <f t="shared" si="6"/>
      </c>
      <c r="I84" s="1">
        <f t="shared" si="7"/>
      </c>
      <c r="J84" s="1"/>
      <c r="K84" s="55">
        <f t="shared" si="8"/>
      </c>
      <c r="L84" s="1"/>
      <c r="M84" s="1">
        <f t="shared" si="9"/>
      </c>
      <c r="N84" s="1"/>
      <c r="O84" s="1">
        <f t="shared" si="10"/>
      </c>
      <c r="P84" s="1">
        <f t="shared" si="11"/>
      </c>
    </row>
    <row r="85" spans="1:16" ht="12.75">
      <c r="A85" s="1"/>
      <c r="C85" s="1"/>
      <c r="D85" s="1"/>
      <c r="E85" s="1"/>
      <c r="F85" s="54"/>
      <c r="G85" s="54"/>
      <c r="H85" s="67">
        <f t="shared" si="6"/>
      </c>
      <c r="I85" s="1">
        <f t="shared" si="7"/>
      </c>
      <c r="J85" s="1"/>
      <c r="K85" s="55">
        <f t="shared" si="8"/>
      </c>
      <c r="L85" s="1"/>
      <c r="M85" s="1">
        <f t="shared" si="9"/>
      </c>
      <c r="N85" s="1"/>
      <c r="O85" s="1">
        <f t="shared" si="10"/>
      </c>
      <c r="P85" s="1">
        <f t="shared" si="11"/>
      </c>
    </row>
    <row r="86" spans="1:16" ht="12.75">
      <c r="A86" s="1"/>
      <c r="C86" s="1"/>
      <c r="D86" s="1"/>
      <c r="E86" s="1"/>
      <c r="F86" s="54"/>
      <c r="G86" s="54"/>
      <c r="H86" s="67">
        <f t="shared" si="6"/>
      </c>
      <c r="I86" s="1">
        <f t="shared" si="7"/>
      </c>
      <c r="J86" s="1"/>
      <c r="K86" s="55">
        <f t="shared" si="8"/>
      </c>
      <c r="L86" s="1"/>
      <c r="M86" s="1">
        <f t="shared" si="9"/>
      </c>
      <c r="N86" s="1"/>
      <c r="O86" s="1">
        <f t="shared" si="10"/>
      </c>
      <c r="P86" s="1">
        <f t="shared" si="11"/>
      </c>
    </row>
    <row r="87" spans="1:16" ht="12.75">
      <c r="A87" s="1"/>
      <c r="C87" s="1"/>
      <c r="D87" s="1"/>
      <c r="E87" s="1"/>
      <c r="F87" s="54"/>
      <c r="G87" s="54"/>
      <c r="H87" s="67">
        <f t="shared" si="6"/>
      </c>
      <c r="I87" s="1">
        <f t="shared" si="7"/>
      </c>
      <c r="J87" s="1"/>
      <c r="K87" s="55">
        <f t="shared" si="8"/>
      </c>
      <c r="L87" s="1"/>
      <c r="M87" s="1">
        <f t="shared" si="9"/>
      </c>
      <c r="N87" s="1"/>
      <c r="O87" s="1">
        <f t="shared" si="10"/>
      </c>
      <c r="P87" s="1">
        <f t="shared" si="11"/>
      </c>
    </row>
    <row r="88" spans="1:16" ht="12.75">
      <c r="A88" s="1"/>
      <c r="C88" s="1"/>
      <c r="D88" s="1"/>
      <c r="E88" s="1"/>
      <c r="F88" s="54"/>
      <c r="G88" s="54"/>
      <c r="H88" s="67">
        <f t="shared" si="6"/>
      </c>
      <c r="I88" s="1">
        <f t="shared" si="7"/>
      </c>
      <c r="J88" s="1"/>
      <c r="K88" s="55">
        <f t="shared" si="8"/>
      </c>
      <c r="L88" s="1"/>
      <c r="M88" s="1">
        <f t="shared" si="9"/>
      </c>
      <c r="N88" s="1"/>
      <c r="O88" s="1">
        <f t="shared" si="10"/>
      </c>
      <c r="P88" s="1">
        <f t="shared" si="11"/>
      </c>
    </row>
    <row r="89" spans="1:16" ht="12.75">
      <c r="A89" s="1"/>
      <c r="C89" s="1"/>
      <c r="D89" s="1"/>
      <c r="E89" s="1"/>
      <c r="F89" s="54"/>
      <c r="G89" s="54"/>
      <c r="H89" s="67">
        <f t="shared" si="6"/>
      </c>
      <c r="I89" s="1">
        <f t="shared" si="7"/>
      </c>
      <c r="J89" s="1"/>
      <c r="K89" s="55">
        <f t="shared" si="8"/>
      </c>
      <c r="L89" s="1"/>
      <c r="M89" s="1">
        <f t="shared" si="9"/>
      </c>
      <c r="N89" s="1"/>
      <c r="O89" s="1">
        <f t="shared" si="10"/>
      </c>
      <c r="P89" s="1">
        <f t="shared" si="11"/>
      </c>
    </row>
    <row r="90" spans="1:16" ht="12.75">
      <c r="A90" s="1"/>
      <c r="C90" s="1"/>
      <c r="D90" s="1"/>
      <c r="E90" s="1"/>
      <c r="F90" s="54"/>
      <c r="G90" s="54"/>
      <c r="H90" s="67">
        <f t="shared" si="6"/>
      </c>
      <c r="I90" s="1">
        <f t="shared" si="7"/>
      </c>
      <c r="J90" s="1"/>
      <c r="K90" s="55">
        <f t="shared" si="8"/>
      </c>
      <c r="L90" s="1"/>
      <c r="M90" s="1">
        <f t="shared" si="9"/>
      </c>
      <c r="N90" s="1"/>
      <c r="O90" s="1">
        <f t="shared" si="10"/>
      </c>
      <c r="P90" s="1">
        <f t="shared" si="11"/>
      </c>
    </row>
    <row r="91" spans="1:16" ht="12.75">
      <c r="A91" s="1"/>
      <c r="C91" s="1"/>
      <c r="D91" s="1"/>
      <c r="E91" s="1"/>
      <c r="F91" s="54"/>
      <c r="G91" s="54"/>
      <c r="H91" s="67">
        <f t="shared" si="6"/>
      </c>
      <c r="I91" s="1">
        <f t="shared" si="7"/>
      </c>
      <c r="J91" s="1"/>
      <c r="K91" s="55">
        <f t="shared" si="8"/>
      </c>
      <c r="L91" s="1"/>
      <c r="M91" s="1">
        <f t="shared" si="9"/>
      </c>
      <c r="N91" s="1"/>
      <c r="O91" s="1">
        <f t="shared" si="10"/>
      </c>
      <c r="P91" s="1">
        <f t="shared" si="11"/>
      </c>
    </row>
    <row r="92" spans="1:16" ht="12.75">
      <c r="A92" s="1"/>
      <c r="C92" s="1"/>
      <c r="D92" s="1"/>
      <c r="E92" s="1"/>
      <c r="F92" s="54"/>
      <c r="G92" s="54"/>
      <c r="H92" s="67">
        <f t="shared" si="6"/>
      </c>
      <c r="I92" s="1">
        <f t="shared" si="7"/>
      </c>
      <c r="J92" s="1"/>
      <c r="K92" s="55">
        <f t="shared" si="8"/>
      </c>
      <c r="L92" s="1"/>
      <c r="M92" s="1">
        <f t="shared" si="9"/>
      </c>
      <c r="N92" s="1"/>
      <c r="O92" s="1">
        <f t="shared" si="10"/>
      </c>
      <c r="P92" s="1">
        <f t="shared" si="11"/>
      </c>
    </row>
    <row r="93" spans="1:16" ht="12.75">
      <c r="A93" s="1"/>
      <c r="C93" s="1"/>
      <c r="D93" s="1"/>
      <c r="E93" s="1"/>
      <c r="F93" s="54"/>
      <c r="G93" s="54"/>
      <c r="H93" s="67">
        <f t="shared" si="6"/>
      </c>
      <c r="I93" s="1">
        <f t="shared" si="7"/>
      </c>
      <c r="J93" s="1"/>
      <c r="K93" s="55">
        <f t="shared" si="8"/>
      </c>
      <c r="L93" s="1"/>
      <c r="M93" s="1">
        <f t="shared" si="9"/>
      </c>
      <c r="N93" s="1"/>
      <c r="O93" s="1">
        <f t="shared" si="10"/>
      </c>
      <c r="P93" s="1">
        <f t="shared" si="11"/>
      </c>
    </row>
    <row r="94" spans="1:16" ht="12.75">
      <c r="A94" s="1"/>
      <c r="C94" s="1"/>
      <c r="D94" s="1"/>
      <c r="E94" s="1"/>
      <c r="F94" s="54"/>
      <c r="G94" s="54"/>
      <c r="H94" s="67">
        <f t="shared" si="6"/>
      </c>
      <c r="I94" s="1">
        <f t="shared" si="7"/>
      </c>
      <c r="J94" s="1"/>
      <c r="K94" s="55">
        <f t="shared" si="8"/>
      </c>
      <c r="L94" s="1"/>
      <c r="M94" s="1">
        <f t="shared" si="9"/>
      </c>
      <c r="N94" s="1"/>
      <c r="O94" s="1">
        <f t="shared" si="10"/>
      </c>
      <c r="P94" s="1">
        <f t="shared" si="11"/>
      </c>
    </row>
    <row r="95" spans="1:16" ht="12.75">
      <c r="A95" s="1"/>
      <c r="C95" s="1"/>
      <c r="D95" s="1"/>
      <c r="E95" s="1"/>
      <c r="F95" s="54"/>
      <c r="G95" s="54"/>
      <c r="H95" s="67">
        <f t="shared" si="6"/>
      </c>
      <c r="I95" s="1">
        <f t="shared" si="7"/>
      </c>
      <c r="J95" s="1"/>
      <c r="K95" s="55">
        <f t="shared" si="8"/>
      </c>
      <c r="L95" s="1"/>
      <c r="M95" s="1">
        <f t="shared" si="9"/>
      </c>
      <c r="N95" s="1"/>
      <c r="O95" s="1">
        <f t="shared" si="10"/>
      </c>
      <c r="P95" s="1">
        <f t="shared" si="11"/>
      </c>
    </row>
    <row r="96" spans="1:16" ht="12.75">
      <c r="A96" s="1"/>
      <c r="C96" s="1"/>
      <c r="D96" s="1"/>
      <c r="E96" s="1"/>
      <c r="F96" s="54"/>
      <c r="G96" s="54"/>
      <c r="H96" s="67">
        <f t="shared" si="6"/>
      </c>
      <c r="I96" s="1">
        <f t="shared" si="7"/>
      </c>
      <c r="J96" s="1"/>
      <c r="K96" s="55">
        <f t="shared" si="8"/>
      </c>
      <c r="L96" s="1"/>
      <c r="M96" s="1">
        <f t="shared" si="9"/>
      </c>
      <c r="N96" s="1"/>
      <c r="O96" s="1">
        <f t="shared" si="10"/>
      </c>
      <c r="P96" s="1">
        <f t="shared" si="11"/>
      </c>
    </row>
    <row r="97" spans="1:16" ht="12.75">
      <c r="A97" s="1"/>
      <c r="C97" s="1"/>
      <c r="D97" s="1"/>
      <c r="E97" s="1"/>
      <c r="F97" s="54"/>
      <c r="G97" s="54"/>
      <c r="H97" s="67">
        <f t="shared" si="6"/>
      </c>
      <c r="I97" s="1">
        <f t="shared" si="7"/>
      </c>
      <c r="J97" s="1"/>
      <c r="K97" s="55">
        <f t="shared" si="8"/>
      </c>
      <c r="L97" s="1"/>
      <c r="M97" s="1">
        <f t="shared" si="9"/>
      </c>
      <c r="N97" s="1"/>
      <c r="O97" s="1">
        <f t="shared" si="10"/>
      </c>
      <c r="P97" s="1">
        <f t="shared" si="11"/>
      </c>
    </row>
    <row r="98" spans="1:16" ht="12.75">
      <c r="A98" s="1"/>
      <c r="C98" s="1"/>
      <c r="D98" s="1"/>
      <c r="E98" s="1"/>
      <c r="F98" s="54"/>
      <c r="G98" s="54"/>
      <c r="H98" s="67">
        <f t="shared" si="6"/>
      </c>
      <c r="I98" s="1">
        <f t="shared" si="7"/>
      </c>
      <c r="J98" s="1"/>
      <c r="K98" s="55">
        <f t="shared" si="8"/>
      </c>
      <c r="L98" s="1"/>
      <c r="M98" s="1">
        <f t="shared" si="9"/>
      </c>
      <c r="N98" s="1"/>
      <c r="O98" s="1">
        <f t="shared" si="10"/>
      </c>
      <c r="P98" s="1">
        <f t="shared" si="11"/>
      </c>
    </row>
    <row r="99" spans="1:16" ht="12.75">
      <c r="A99" s="1"/>
      <c r="C99" s="1"/>
      <c r="D99" s="1"/>
      <c r="E99" s="1"/>
      <c r="F99" s="54"/>
      <c r="G99" s="54"/>
      <c r="H99" s="67">
        <f t="shared" si="6"/>
      </c>
      <c r="I99" s="1">
        <f t="shared" si="7"/>
      </c>
      <c r="J99" s="1"/>
      <c r="K99" s="55">
        <f t="shared" si="8"/>
      </c>
      <c r="L99" s="1"/>
      <c r="M99" s="1">
        <f t="shared" si="9"/>
      </c>
      <c r="N99" s="1"/>
      <c r="O99" s="1">
        <f t="shared" si="10"/>
      </c>
      <c r="P99" s="1">
        <f t="shared" si="11"/>
      </c>
    </row>
    <row r="100" spans="1:16" ht="12.75">
      <c r="A100" s="1"/>
      <c r="C100" s="1"/>
      <c r="D100" s="1"/>
      <c r="E100" s="1"/>
      <c r="F100" s="54"/>
      <c r="G100" s="54"/>
      <c r="H100" s="67">
        <f t="shared" si="6"/>
      </c>
      <c r="I100" s="1">
        <f t="shared" si="7"/>
      </c>
      <c r="J100" s="1"/>
      <c r="K100" s="55">
        <f t="shared" si="8"/>
      </c>
      <c r="L100" s="1"/>
      <c r="M100" s="1">
        <f t="shared" si="9"/>
      </c>
      <c r="N100" s="1"/>
      <c r="O100" s="1">
        <f t="shared" si="10"/>
      </c>
      <c r="P100" s="1">
        <f t="shared" si="11"/>
      </c>
    </row>
    <row r="101" spans="8:16" ht="12.75">
      <c r="H101">
        <f t="shared" si="6"/>
      </c>
      <c r="I101">
        <f t="shared" si="7"/>
      </c>
      <c r="K101" s="55">
        <f t="shared" si="8"/>
      </c>
      <c r="M101">
        <f t="shared" si="9"/>
      </c>
      <c r="O101" s="1">
        <f t="shared" si="10"/>
      </c>
      <c r="P101">
        <f t="shared" si="11"/>
      </c>
    </row>
    <row r="102" spans="8:16" ht="12.75">
      <c r="H102">
        <f t="shared" si="6"/>
      </c>
      <c r="I102">
        <f t="shared" si="7"/>
      </c>
      <c r="K102" s="55">
        <f t="shared" si="8"/>
      </c>
      <c r="M102">
        <f t="shared" si="9"/>
      </c>
      <c r="O102" s="1">
        <f t="shared" si="10"/>
      </c>
      <c r="P102">
        <f t="shared" si="11"/>
      </c>
    </row>
    <row r="103" spans="8:16" ht="12.75">
      <c r="H103">
        <f t="shared" si="6"/>
      </c>
      <c r="I103">
        <f t="shared" si="7"/>
      </c>
      <c r="K103" s="55">
        <f t="shared" si="8"/>
      </c>
      <c r="M103">
        <f t="shared" si="9"/>
      </c>
      <c r="O103" s="1">
        <f t="shared" si="10"/>
      </c>
      <c r="P103">
        <f t="shared" si="11"/>
      </c>
    </row>
    <row r="104" spans="8:16" ht="12.75">
      <c r="H104">
        <f t="shared" si="6"/>
      </c>
      <c r="I104">
        <f t="shared" si="7"/>
      </c>
      <c r="K104" s="55">
        <f t="shared" si="8"/>
      </c>
      <c r="M104">
        <f t="shared" si="9"/>
      </c>
      <c r="O104" s="1">
        <f t="shared" si="10"/>
      </c>
      <c r="P104">
        <f t="shared" si="11"/>
      </c>
    </row>
    <row r="105" spans="8:16" ht="12.75">
      <c r="H105">
        <f t="shared" si="6"/>
      </c>
      <c r="I105">
        <f t="shared" si="7"/>
      </c>
      <c r="K105" s="55">
        <f t="shared" si="8"/>
      </c>
      <c r="M105">
        <f t="shared" si="9"/>
      </c>
      <c r="O105" s="1">
        <f t="shared" si="10"/>
      </c>
      <c r="P105">
        <f t="shared" si="11"/>
      </c>
    </row>
  </sheetData>
  <sheetProtection/>
  <printOptions/>
  <pageMargins left="0.787401575" right="0.787401575" top="0.984251969" bottom="0.984251969" header="0.492125985" footer="0.49212598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05"/>
  <sheetViews>
    <sheetView zoomScalePageLayoutView="0" workbookViewId="0" topLeftCell="N1">
      <selection activeCell="P2" sqref="P2"/>
    </sheetView>
  </sheetViews>
  <sheetFormatPr defaultColWidth="9.140625" defaultRowHeight="12.75"/>
  <cols>
    <col min="3" max="3" width="20.140625" style="0" customWidth="1"/>
    <col min="9" max="9" width="33.8515625" style="0" customWidth="1"/>
    <col min="10" max="10" width="9.140625" style="1" customWidth="1"/>
    <col min="11" max="11" width="10.421875" style="56" bestFit="1" customWidth="1"/>
    <col min="13" max="13" width="20.00390625" style="0" customWidth="1"/>
    <col min="15" max="15" width="20.57421875" style="0" customWidth="1"/>
    <col min="16" max="16" width="19.421875" style="0" customWidth="1"/>
  </cols>
  <sheetData>
    <row r="1" spans="1:16" s="5" customFormat="1" ht="12.75">
      <c r="A1" s="6" t="s">
        <v>0</v>
      </c>
      <c r="B1" s="7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10</v>
      </c>
      <c r="J1" s="6" t="s">
        <v>8</v>
      </c>
      <c r="K1" s="6" t="s">
        <v>9</v>
      </c>
      <c r="L1" s="6" t="s">
        <v>11</v>
      </c>
      <c r="M1" s="6" t="s">
        <v>12</v>
      </c>
      <c r="N1" s="6" t="s">
        <v>13</v>
      </c>
      <c r="O1" s="6" t="s">
        <v>15</v>
      </c>
      <c r="P1" s="6" t="s">
        <v>14</v>
      </c>
    </row>
    <row r="2" spans="1:55" s="55" customFormat="1" ht="12.75">
      <c r="A2" s="57"/>
      <c r="B2" s="72"/>
      <c r="C2" s="59"/>
      <c r="D2" s="60"/>
      <c r="E2" s="60"/>
      <c r="F2" s="64"/>
      <c r="G2" s="64"/>
      <c r="H2" s="68">
        <f>IF(F2="","",(F2/(G2^2)))</f>
      </c>
      <c r="I2" s="55">
        <f>IF(H2="","",IF(H2&gt;=40,"Overweight/Obesity Class 3",IF(H2&gt;=35,"Overweight/Obesity Class 2",IF(H2&gt;=30,"Overweight/Obesity Class 1",IF(H2&gt;=25,"Overweight/Pre-obese",IF(H2&gt;=18.5,"Normal range",IF(H2&gt;=17,"Underweight/Mild thinness",IF(H2&gt;=16,"Underweight/Moderate thinness","Underweight/Severe thinness"))))))))</f>
      </c>
      <c r="J2" s="62"/>
      <c r="K2" s="55">
        <f>IF(J2="","",IF(AND(D2="M",OR(J2&gt;102)),"Risk",IF(AND(D2="F",OR(J2&gt;88)),"Risk")))</f>
      </c>
      <c r="M2" s="55">
        <f>IF(L2="","",IF(L2&gt;=160,"Stage 2 Hypertension",IF(L2&gt;=140,"Stage 1 Hypertension",IF(L2&gt;=120,"Prehypertension","Normal"))))</f>
      </c>
      <c r="O2" s="55">
        <f>IF(N2="","",IF(N2&gt;=100,"Stage 2 Hypertension",IF(N2&gt;=90,"Stage 1 Hypertension",IF(N2&gt;=80,"Prehypertension","Normal"))))</f>
      </c>
      <c r="P2" s="55">
        <f>IF(L2="","",IF(AND(L2&lt;120,N2&lt;80),"Encourage","Yes"))</f>
      </c>
      <c r="S2" s="12" t="s">
        <v>89</v>
      </c>
      <c r="T2" s="8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</row>
    <row r="3" spans="1:55" s="56" customFormat="1" ht="12.75">
      <c r="A3" s="55"/>
      <c r="B3" s="58"/>
      <c r="C3" s="61"/>
      <c r="D3" s="60"/>
      <c r="E3" s="60"/>
      <c r="F3" s="61"/>
      <c r="G3" s="64"/>
      <c r="H3" s="68">
        <f aca="true" t="shared" si="0" ref="H3:H66">IF(F3="","",(F3/(G3^2)))</f>
      </c>
      <c r="I3" s="55">
        <f aca="true" t="shared" si="1" ref="I3:I66">IF(H3="","",IF(H3&gt;=40,"Overweight/Obesity Class 3",IF(H3&gt;=35,"Overweight/Obesity Class 2",IF(H3&gt;=30,"Overweight/Obesity Class 1",IF(H3&gt;=25,"Overweight/Pre-obese",IF(H3&gt;=18.5,"Normal range",IF(H3&gt;=17,"Underweight/Mild thinness",IF(H3&gt;=16,"Underweight/Moderate thinness","Underweight/Severe thinness"))))))))</f>
      </c>
      <c r="J3" s="55"/>
      <c r="K3" s="55">
        <f aca="true" t="shared" si="2" ref="K3:K66">IF(J3="","",IF(AND(D3="M",OR(J3&gt;102)),"Risk",IF(AND(D3="F",OR(J3&gt;88)),"Risk")))</f>
      </c>
      <c r="L3" s="55"/>
      <c r="M3" s="55">
        <f aca="true" t="shared" si="3" ref="M3:M66">IF(L3="","",IF(L3&gt;=160,"Stage 2 Hypertension",IF(L3&gt;=140,"Stage 1 Hypertension",IF(L3&gt;=120,"Prehypertension","Normal"))))</f>
      </c>
      <c r="N3" s="55"/>
      <c r="O3" s="55">
        <f aca="true" t="shared" si="4" ref="O3:O66">IF(N3="","",IF(N3&gt;=100,"Stage 2 Hypertension",IF(N3&gt;=90,"Stage 1 Hypertension",IF(N3&gt;=80,"Prehypertension","Normal"))))</f>
      </c>
      <c r="P3" s="55">
        <f aca="true" t="shared" si="5" ref="P3:P66">IF(L3="","",IF(AND(L3&lt;120,N3&lt;80),"Encourage","Yes"))</f>
      </c>
      <c r="S3" s="97" t="s">
        <v>90</v>
      </c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</row>
    <row r="4" spans="1:55" s="56" customFormat="1" ht="12.75">
      <c r="A4" s="55"/>
      <c r="B4" s="58"/>
      <c r="C4" s="61"/>
      <c r="D4" s="60"/>
      <c r="E4" s="60"/>
      <c r="F4" s="61"/>
      <c r="G4" s="64"/>
      <c r="H4" s="68">
        <f t="shared" si="0"/>
      </c>
      <c r="I4" s="55">
        <f t="shared" si="1"/>
      </c>
      <c r="J4" s="55"/>
      <c r="K4" s="55">
        <f t="shared" si="2"/>
      </c>
      <c r="L4" s="55"/>
      <c r="M4" s="55">
        <f t="shared" si="3"/>
      </c>
      <c r="N4" s="55"/>
      <c r="O4" s="55">
        <f t="shared" si="4"/>
      </c>
      <c r="P4" s="55">
        <f t="shared" si="5"/>
      </c>
      <c r="S4" s="97" t="s">
        <v>91</v>
      </c>
      <c r="T4" s="10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</row>
    <row r="5" spans="1:55" s="56" customFormat="1" ht="12.75">
      <c r="A5" s="55"/>
      <c r="B5" s="58"/>
      <c r="C5" s="61"/>
      <c r="D5" s="60"/>
      <c r="E5" s="60"/>
      <c r="F5" s="61"/>
      <c r="G5" s="64"/>
      <c r="H5" s="68">
        <f t="shared" si="0"/>
      </c>
      <c r="I5" s="55">
        <f t="shared" si="1"/>
      </c>
      <c r="J5" s="55"/>
      <c r="K5" s="55">
        <f t="shared" si="2"/>
      </c>
      <c r="L5" s="55"/>
      <c r="M5" s="55">
        <f t="shared" si="3"/>
      </c>
      <c r="N5" s="55"/>
      <c r="O5" s="55">
        <f t="shared" si="4"/>
      </c>
      <c r="P5" s="55">
        <f t="shared" si="5"/>
      </c>
      <c r="S5" s="97" t="s">
        <v>92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</row>
    <row r="6" spans="1:16" s="56" customFormat="1" ht="12.75">
      <c r="A6" s="55"/>
      <c r="B6" s="58"/>
      <c r="C6" s="61"/>
      <c r="D6" s="60"/>
      <c r="E6" s="60"/>
      <c r="F6" s="61"/>
      <c r="G6" s="64"/>
      <c r="H6" s="68">
        <f t="shared" si="0"/>
      </c>
      <c r="I6" s="55">
        <f t="shared" si="1"/>
      </c>
      <c r="J6" s="55"/>
      <c r="K6" s="55">
        <f t="shared" si="2"/>
      </c>
      <c r="L6" s="55"/>
      <c r="M6" s="55">
        <f t="shared" si="3"/>
      </c>
      <c r="N6" s="55"/>
      <c r="O6" s="55">
        <f t="shared" si="4"/>
      </c>
      <c r="P6" s="55">
        <f t="shared" si="5"/>
      </c>
    </row>
    <row r="7" spans="1:20" s="56" customFormat="1" ht="12.75">
      <c r="A7" s="55"/>
      <c r="B7" s="58"/>
      <c r="C7" s="61"/>
      <c r="D7" s="60"/>
      <c r="E7" s="60"/>
      <c r="F7" s="61"/>
      <c r="G7" s="64"/>
      <c r="H7" s="68">
        <f t="shared" si="0"/>
      </c>
      <c r="I7" s="55">
        <f t="shared" si="1"/>
      </c>
      <c r="J7" s="55"/>
      <c r="K7" s="55">
        <f t="shared" si="2"/>
      </c>
      <c r="L7" s="55"/>
      <c r="M7" s="55">
        <f t="shared" si="3"/>
      </c>
      <c r="N7" s="55"/>
      <c r="O7" s="55">
        <f t="shared" si="4"/>
      </c>
      <c r="P7" s="55">
        <f t="shared" si="5"/>
      </c>
      <c r="T7" s="9"/>
    </row>
    <row r="8" spans="1:16" s="56" customFormat="1" ht="12.75">
      <c r="A8" s="55"/>
      <c r="B8" s="58"/>
      <c r="C8" s="61"/>
      <c r="D8" s="60"/>
      <c r="E8" s="60"/>
      <c r="F8" s="61"/>
      <c r="G8" s="64"/>
      <c r="H8" s="68">
        <f t="shared" si="0"/>
      </c>
      <c r="I8" s="55">
        <f t="shared" si="1"/>
      </c>
      <c r="J8" s="55"/>
      <c r="K8" s="55">
        <f t="shared" si="2"/>
      </c>
      <c r="L8" s="55"/>
      <c r="M8" s="55">
        <f t="shared" si="3"/>
      </c>
      <c r="N8" s="55"/>
      <c r="O8" s="55">
        <f t="shared" si="4"/>
      </c>
      <c r="P8" s="55">
        <f t="shared" si="5"/>
      </c>
    </row>
    <row r="9" spans="1:16" s="56" customFormat="1" ht="12.75">
      <c r="A9" s="55"/>
      <c r="B9" s="58"/>
      <c r="C9" s="61"/>
      <c r="D9" s="60"/>
      <c r="E9" s="60"/>
      <c r="F9" s="61"/>
      <c r="G9" s="64"/>
      <c r="H9" s="68">
        <f t="shared" si="0"/>
      </c>
      <c r="I9" s="55">
        <f t="shared" si="1"/>
      </c>
      <c r="J9" s="55"/>
      <c r="K9" s="55">
        <f t="shared" si="2"/>
      </c>
      <c r="L9" s="55"/>
      <c r="M9" s="55">
        <f t="shared" si="3"/>
      </c>
      <c r="N9" s="55"/>
      <c r="O9" s="55">
        <f t="shared" si="4"/>
      </c>
      <c r="P9" s="55">
        <f t="shared" si="5"/>
      </c>
    </row>
    <row r="10" spans="1:16" s="56" customFormat="1" ht="12.75">
      <c r="A10" s="55"/>
      <c r="B10" s="58"/>
      <c r="C10" s="61"/>
      <c r="D10" s="60"/>
      <c r="E10" s="60"/>
      <c r="F10" s="61"/>
      <c r="G10" s="64"/>
      <c r="H10" s="68">
        <f t="shared" si="0"/>
      </c>
      <c r="I10" s="55">
        <f t="shared" si="1"/>
      </c>
      <c r="J10" s="55"/>
      <c r="K10" s="55">
        <f t="shared" si="2"/>
      </c>
      <c r="L10" s="55"/>
      <c r="M10" s="55">
        <f t="shared" si="3"/>
      </c>
      <c r="N10" s="55"/>
      <c r="O10" s="55">
        <f t="shared" si="4"/>
      </c>
      <c r="P10" s="55">
        <f t="shared" si="5"/>
      </c>
    </row>
    <row r="11" spans="1:16" ht="12.75">
      <c r="A11" s="1"/>
      <c r="B11" s="1"/>
      <c r="C11" s="1"/>
      <c r="D11" s="1"/>
      <c r="E11" s="1"/>
      <c r="F11" s="1"/>
      <c r="G11" s="54"/>
      <c r="H11" s="67">
        <f t="shared" si="0"/>
      </c>
      <c r="I11" s="55">
        <f t="shared" si="1"/>
      </c>
      <c r="K11" s="55">
        <f t="shared" si="2"/>
      </c>
      <c r="L11" s="1"/>
      <c r="M11" s="1">
        <f t="shared" si="3"/>
      </c>
      <c r="N11" s="1"/>
      <c r="O11" s="1">
        <f t="shared" si="4"/>
      </c>
      <c r="P11" s="1">
        <f t="shared" si="5"/>
      </c>
    </row>
    <row r="12" spans="1:16" ht="12.75">
      <c r="A12" s="1"/>
      <c r="B12" s="1"/>
      <c r="C12" s="1"/>
      <c r="D12" s="1"/>
      <c r="E12" s="1"/>
      <c r="F12" s="1"/>
      <c r="G12" s="54"/>
      <c r="H12" s="67">
        <f t="shared" si="0"/>
      </c>
      <c r="I12" s="55">
        <f t="shared" si="1"/>
      </c>
      <c r="K12" s="55">
        <f t="shared" si="2"/>
      </c>
      <c r="L12" s="1"/>
      <c r="M12" s="1">
        <f t="shared" si="3"/>
      </c>
      <c r="N12" s="1"/>
      <c r="O12" s="1">
        <f t="shared" si="4"/>
      </c>
      <c r="P12" s="1">
        <f t="shared" si="5"/>
      </c>
    </row>
    <row r="13" spans="1:16" ht="12.75">
      <c r="A13" s="1"/>
      <c r="B13" s="1"/>
      <c r="C13" s="1"/>
      <c r="D13" s="1"/>
      <c r="E13" s="1"/>
      <c r="F13" s="1"/>
      <c r="G13" s="54"/>
      <c r="H13" s="67">
        <f t="shared" si="0"/>
      </c>
      <c r="I13" s="55">
        <f t="shared" si="1"/>
      </c>
      <c r="K13" s="55">
        <f t="shared" si="2"/>
      </c>
      <c r="L13" s="1"/>
      <c r="M13" s="1">
        <f t="shared" si="3"/>
      </c>
      <c r="N13" s="1"/>
      <c r="O13" s="1">
        <f t="shared" si="4"/>
      </c>
      <c r="P13" s="1">
        <f t="shared" si="5"/>
      </c>
    </row>
    <row r="14" spans="1:16" ht="12.75">
      <c r="A14" s="1"/>
      <c r="B14" s="1"/>
      <c r="C14" s="1"/>
      <c r="D14" s="1"/>
      <c r="E14" s="1"/>
      <c r="F14" s="1"/>
      <c r="G14" s="54"/>
      <c r="H14" s="67">
        <f t="shared" si="0"/>
      </c>
      <c r="I14" s="55">
        <f t="shared" si="1"/>
      </c>
      <c r="K14" s="55">
        <f t="shared" si="2"/>
      </c>
      <c r="L14" s="1"/>
      <c r="M14" s="1">
        <f t="shared" si="3"/>
      </c>
      <c r="N14" s="1"/>
      <c r="O14" s="1">
        <f t="shared" si="4"/>
      </c>
      <c r="P14" s="1">
        <f t="shared" si="5"/>
      </c>
    </row>
    <row r="15" spans="1:16" ht="12.75">
      <c r="A15" s="1"/>
      <c r="B15" s="1"/>
      <c r="C15" s="1"/>
      <c r="D15" s="1"/>
      <c r="E15" s="1"/>
      <c r="F15" s="1"/>
      <c r="G15" s="54"/>
      <c r="H15" s="67">
        <f t="shared" si="0"/>
      </c>
      <c r="I15" s="55">
        <f t="shared" si="1"/>
      </c>
      <c r="K15" s="55">
        <f t="shared" si="2"/>
      </c>
      <c r="L15" s="1"/>
      <c r="M15" s="1">
        <f t="shared" si="3"/>
      </c>
      <c r="N15" s="1"/>
      <c r="O15" s="1">
        <f t="shared" si="4"/>
      </c>
      <c r="P15" s="1">
        <f t="shared" si="5"/>
      </c>
    </row>
    <row r="16" spans="1:16" ht="12.75">
      <c r="A16" s="1"/>
      <c r="B16" s="1"/>
      <c r="C16" s="1"/>
      <c r="D16" s="1"/>
      <c r="E16" s="1"/>
      <c r="F16" s="1"/>
      <c r="G16" s="54"/>
      <c r="H16" s="67">
        <f t="shared" si="0"/>
      </c>
      <c r="I16" s="55">
        <f t="shared" si="1"/>
      </c>
      <c r="K16" s="55">
        <f t="shared" si="2"/>
      </c>
      <c r="L16" s="1"/>
      <c r="M16" s="1">
        <f t="shared" si="3"/>
      </c>
      <c r="N16" s="1"/>
      <c r="O16" s="1">
        <f t="shared" si="4"/>
      </c>
      <c r="P16" s="1">
        <f t="shared" si="5"/>
      </c>
    </row>
    <row r="17" spans="1:16" ht="12.75">
      <c r="A17" s="1"/>
      <c r="B17" s="1"/>
      <c r="C17" s="1"/>
      <c r="D17" s="1"/>
      <c r="E17" s="1"/>
      <c r="F17" s="1"/>
      <c r="G17" s="54"/>
      <c r="H17" s="67">
        <f t="shared" si="0"/>
      </c>
      <c r="I17" s="55">
        <f t="shared" si="1"/>
      </c>
      <c r="K17" s="55">
        <f t="shared" si="2"/>
      </c>
      <c r="L17" s="1"/>
      <c r="M17" s="1">
        <f t="shared" si="3"/>
      </c>
      <c r="N17" s="1"/>
      <c r="O17" s="1">
        <f t="shared" si="4"/>
      </c>
      <c r="P17" s="1">
        <f t="shared" si="5"/>
      </c>
    </row>
    <row r="18" spans="1:16" ht="12.75">
      <c r="A18" s="1"/>
      <c r="B18" s="1"/>
      <c r="C18" s="1"/>
      <c r="D18" s="1"/>
      <c r="E18" s="1"/>
      <c r="F18" s="1"/>
      <c r="G18" s="54"/>
      <c r="H18" s="67">
        <f t="shared" si="0"/>
      </c>
      <c r="I18" s="55">
        <f t="shared" si="1"/>
      </c>
      <c r="K18" s="55">
        <f t="shared" si="2"/>
      </c>
      <c r="L18" s="1"/>
      <c r="M18" s="1">
        <f t="shared" si="3"/>
      </c>
      <c r="N18" s="1"/>
      <c r="O18" s="1">
        <f t="shared" si="4"/>
      </c>
      <c r="P18" s="1">
        <f t="shared" si="5"/>
      </c>
    </row>
    <row r="19" spans="1:16" ht="12.75">
      <c r="A19" s="1"/>
      <c r="B19" s="1"/>
      <c r="C19" s="1"/>
      <c r="D19" s="1"/>
      <c r="E19" s="1"/>
      <c r="F19" s="1"/>
      <c r="G19" s="54"/>
      <c r="H19" s="67">
        <f t="shared" si="0"/>
      </c>
      <c r="I19" s="55">
        <f t="shared" si="1"/>
      </c>
      <c r="K19" s="55">
        <f t="shared" si="2"/>
      </c>
      <c r="L19" s="1"/>
      <c r="M19" s="1">
        <f t="shared" si="3"/>
      </c>
      <c r="N19" s="1"/>
      <c r="O19" s="1">
        <f t="shared" si="4"/>
      </c>
      <c r="P19" s="1">
        <f t="shared" si="5"/>
      </c>
    </row>
    <row r="20" spans="1:16" ht="12.75">
      <c r="A20" s="1"/>
      <c r="B20" s="1"/>
      <c r="C20" s="1"/>
      <c r="D20" s="1"/>
      <c r="E20" s="1"/>
      <c r="F20" s="1"/>
      <c r="G20" s="54"/>
      <c r="H20" s="67">
        <f t="shared" si="0"/>
      </c>
      <c r="I20" s="55">
        <f t="shared" si="1"/>
      </c>
      <c r="K20" s="55">
        <f t="shared" si="2"/>
      </c>
      <c r="L20" s="1"/>
      <c r="M20" s="1">
        <f t="shared" si="3"/>
      </c>
      <c r="N20" s="1"/>
      <c r="O20" s="1">
        <f t="shared" si="4"/>
      </c>
      <c r="P20" s="1">
        <f t="shared" si="5"/>
      </c>
    </row>
    <row r="21" spans="1:16" ht="12.75">
      <c r="A21" s="1"/>
      <c r="B21" s="1"/>
      <c r="C21" s="1"/>
      <c r="D21" s="1"/>
      <c r="E21" s="1"/>
      <c r="F21" s="1"/>
      <c r="G21" s="54"/>
      <c r="H21" s="67">
        <f t="shared" si="0"/>
      </c>
      <c r="I21" s="55">
        <f t="shared" si="1"/>
      </c>
      <c r="K21" s="55">
        <f t="shared" si="2"/>
      </c>
      <c r="L21" s="1"/>
      <c r="M21" s="1">
        <f t="shared" si="3"/>
      </c>
      <c r="N21" s="1"/>
      <c r="O21" s="1">
        <f t="shared" si="4"/>
      </c>
      <c r="P21" s="1">
        <f t="shared" si="5"/>
      </c>
    </row>
    <row r="22" spans="1:16" ht="12.75">
      <c r="A22" s="1"/>
      <c r="B22" s="1"/>
      <c r="C22" s="1"/>
      <c r="D22" s="1"/>
      <c r="E22" s="1"/>
      <c r="F22" s="1"/>
      <c r="G22" s="54"/>
      <c r="H22" s="67">
        <f t="shared" si="0"/>
      </c>
      <c r="I22" s="55">
        <f t="shared" si="1"/>
      </c>
      <c r="K22" s="55">
        <f t="shared" si="2"/>
      </c>
      <c r="L22" s="1"/>
      <c r="M22" s="1">
        <f t="shared" si="3"/>
      </c>
      <c r="N22" s="1"/>
      <c r="O22" s="1">
        <f t="shared" si="4"/>
      </c>
      <c r="P22" s="1">
        <f t="shared" si="5"/>
      </c>
    </row>
    <row r="23" spans="1:16" ht="12.75">
      <c r="A23" s="1"/>
      <c r="B23" s="1"/>
      <c r="C23" s="1"/>
      <c r="D23" s="1"/>
      <c r="E23" s="1"/>
      <c r="F23" s="1"/>
      <c r="G23" s="54"/>
      <c r="H23" s="67">
        <f t="shared" si="0"/>
      </c>
      <c r="I23" s="55">
        <f t="shared" si="1"/>
      </c>
      <c r="K23" s="55">
        <f t="shared" si="2"/>
      </c>
      <c r="L23" s="1"/>
      <c r="M23" s="1">
        <f t="shared" si="3"/>
      </c>
      <c r="N23" s="1"/>
      <c r="O23" s="1">
        <f t="shared" si="4"/>
      </c>
      <c r="P23" s="1">
        <f t="shared" si="5"/>
      </c>
    </row>
    <row r="24" spans="1:16" ht="12.75">
      <c r="A24" s="1"/>
      <c r="B24" s="1"/>
      <c r="C24" s="1"/>
      <c r="D24" s="1"/>
      <c r="E24" s="1"/>
      <c r="F24" s="1"/>
      <c r="G24" s="54"/>
      <c r="H24" s="67">
        <f t="shared" si="0"/>
      </c>
      <c r="I24" s="55">
        <f t="shared" si="1"/>
      </c>
      <c r="K24" s="55">
        <f t="shared" si="2"/>
      </c>
      <c r="L24" s="1"/>
      <c r="M24" s="1">
        <f t="shared" si="3"/>
      </c>
      <c r="N24" s="1"/>
      <c r="O24" s="1">
        <f t="shared" si="4"/>
      </c>
      <c r="P24" s="1">
        <f t="shared" si="5"/>
      </c>
    </row>
    <row r="25" spans="1:16" ht="12.75">
      <c r="A25" s="1"/>
      <c r="B25" s="1"/>
      <c r="C25" s="1"/>
      <c r="D25" s="1"/>
      <c r="E25" s="1"/>
      <c r="F25" s="1"/>
      <c r="G25" s="54"/>
      <c r="H25" s="67">
        <f t="shared" si="0"/>
      </c>
      <c r="I25" s="55">
        <f t="shared" si="1"/>
      </c>
      <c r="K25" s="55">
        <f t="shared" si="2"/>
      </c>
      <c r="L25" s="1"/>
      <c r="M25" s="1">
        <f t="shared" si="3"/>
      </c>
      <c r="N25" s="1"/>
      <c r="O25" s="1">
        <f t="shared" si="4"/>
      </c>
      <c r="P25" s="1">
        <f t="shared" si="5"/>
      </c>
    </row>
    <row r="26" spans="1:16" ht="12.75">
      <c r="A26" s="1"/>
      <c r="B26" s="1"/>
      <c r="C26" s="1"/>
      <c r="D26" s="1"/>
      <c r="E26" s="1"/>
      <c r="F26" s="1"/>
      <c r="G26" s="54"/>
      <c r="H26" s="67">
        <f t="shared" si="0"/>
      </c>
      <c r="I26" s="55">
        <f t="shared" si="1"/>
      </c>
      <c r="K26" s="55">
        <f t="shared" si="2"/>
      </c>
      <c r="L26" s="1"/>
      <c r="M26" s="1">
        <f t="shared" si="3"/>
      </c>
      <c r="N26" s="1"/>
      <c r="O26" s="1">
        <f t="shared" si="4"/>
      </c>
      <c r="P26" s="1">
        <f t="shared" si="5"/>
      </c>
    </row>
    <row r="27" spans="1:16" ht="12.75">
      <c r="A27" s="1"/>
      <c r="B27" s="1"/>
      <c r="C27" s="1"/>
      <c r="D27" s="1"/>
      <c r="E27" s="1"/>
      <c r="F27" s="1"/>
      <c r="G27" s="54"/>
      <c r="H27" s="67">
        <f t="shared" si="0"/>
      </c>
      <c r="I27" s="55">
        <f t="shared" si="1"/>
      </c>
      <c r="K27" s="55">
        <f t="shared" si="2"/>
      </c>
      <c r="L27" s="1"/>
      <c r="M27" s="1">
        <f t="shared" si="3"/>
      </c>
      <c r="N27" s="1"/>
      <c r="O27" s="1">
        <f t="shared" si="4"/>
      </c>
      <c r="P27" s="1">
        <f t="shared" si="5"/>
      </c>
    </row>
    <row r="28" spans="1:16" ht="12.75">
      <c r="A28" s="1"/>
      <c r="B28" s="1"/>
      <c r="C28" s="1"/>
      <c r="D28" s="1"/>
      <c r="E28" s="1"/>
      <c r="F28" s="1"/>
      <c r="G28" s="54"/>
      <c r="H28" s="67">
        <f t="shared" si="0"/>
      </c>
      <c r="I28" s="55">
        <f t="shared" si="1"/>
      </c>
      <c r="K28" s="55">
        <f t="shared" si="2"/>
      </c>
      <c r="L28" s="1"/>
      <c r="M28" s="1">
        <f t="shared" si="3"/>
      </c>
      <c r="N28" s="1"/>
      <c r="O28" s="1">
        <f t="shared" si="4"/>
      </c>
      <c r="P28" s="1">
        <f t="shared" si="5"/>
      </c>
    </row>
    <row r="29" spans="1:16" ht="12.75">
      <c r="A29" s="1"/>
      <c r="B29" s="1"/>
      <c r="C29" s="1"/>
      <c r="D29" s="1"/>
      <c r="E29" s="1"/>
      <c r="F29" s="1"/>
      <c r="G29" s="54"/>
      <c r="H29" s="67">
        <f t="shared" si="0"/>
      </c>
      <c r="I29" s="55">
        <f t="shared" si="1"/>
      </c>
      <c r="K29" s="55">
        <f t="shared" si="2"/>
      </c>
      <c r="L29" s="1"/>
      <c r="M29" s="1">
        <f t="shared" si="3"/>
      </c>
      <c r="N29" s="1"/>
      <c r="O29" s="1">
        <f t="shared" si="4"/>
      </c>
      <c r="P29" s="1">
        <f t="shared" si="5"/>
      </c>
    </row>
    <row r="30" spans="1:16" ht="12.75">
      <c r="A30" s="1"/>
      <c r="B30" s="1"/>
      <c r="C30" s="1"/>
      <c r="D30" s="1"/>
      <c r="E30" s="1"/>
      <c r="F30" s="1"/>
      <c r="G30" s="54"/>
      <c r="H30" s="67">
        <f t="shared" si="0"/>
      </c>
      <c r="I30" s="55">
        <f t="shared" si="1"/>
      </c>
      <c r="K30" s="55">
        <f t="shared" si="2"/>
      </c>
      <c r="L30" s="1"/>
      <c r="M30" s="1">
        <f t="shared" si="3"/>
      </c>
      <c r="N30" s="1"/>
      <c r="O30" s="1">
        <f t="shared" si="4"/>
      </c>
      <c r="P30" s="1">
        <f t="shared" si="5"/>
      </c>
    </row>
    <row r="31" spans="1:16" ht="12.75">
      <c r="A31" s="1"/>
      <c r="B31" s="1"/>
      <c r="C31" s="1"/>
      <c r="D31" s="1"/>
      <c r="E31" s="1"/>
      <c r="F31" s="1"/>
      <c r="G31" s="54"/>
      <c r="H31" s="67">
        <f t="shared" si="0"/>
      </c>
      <c r="I31" s="55">
        <f t="shared" si="1"/>
      </c>
      <c r="K31" s="55">
        <f t="shared" si="2"/>
      </c>
      <c r="L31" s="1"/>
      <c r="M31" s="1">
        <f t="shared" si="3"/>
      </c>
      <c r="N31" s="1"/>
      <c r="O31" s="1">
        <f t="shared" si="4"/>
      </c>
      <c r="P31" s="1">
        <f t="shared" si="5"/>
      </c>
    </row>
    <row r="32" spans="1:16" ht="12.75">
      <c r="A32" s="1"/>
      <c r="B32" s="1"/>
      <c r="C32" s="1"/>
      <c r="D32" s="1"/>
      <c r="E32" s="1"/>
      <c r="F32" s="1"/>
      <c r="G32" s="54"/>
      <c r="H32" s="67">
        <f t="shared" si="0"/>
      </c>
      <c r="I32" s="55">
        <f t="shared" si="1"/>
      </c>
      <c r="K32" s="55">
        <f t="shared" si="2"/>
      </c>
      <c r="L32" s="1"/>
      <c r="M32" s="1">
        <f t="shared" si="3"/>
      </c>
      <c r="N32" s="1"/>
      <c r="O32" s="1">
        <f t="shared" si="4"/>
      </c>
      <c r="P32" s="1">
        <f t="shared" si="5"/>
      </c>
    </row>
    <row r="33" spans="1:16" ht="12.75">
      <c r="A33" s="1"/>
      <c r="B33" s="1"/>
      <c r="C33" s="1"/>
      <c r="D33" s="1"/>
      <c r="E33" s="1"/>
      <c r="F33" s="1"/>
      <c r="G33" s="54"/>
      <c r="H33" s="67">
        <f t="shared" si="0"/>
      </c>
      <c r="I33" s="55">
        <f t="shared" si="1"/>
      </c>
      <c r="K33" s="55">
        <f t="shared" si="2"/>
      </c>
      <c r="L33" s="1"/>
      <c r="M33" s="1">
        <f t="shared" si="3"/>
      </c>
      <c r="N33" s="1"/>
      <c r="O33" s="1">
        <f t="shared" si="4"/>
      </c>
      <c r="P33" s="1">
        <f t="shared" si="5"/>
      </c>
    </row>
    <row r="34" spans="1:16" ht="12.75">
      <c r="A34" s="1"/>
      <c r="B34" s="1"/>
      <c r="C34" s="1"/>
      <c r="D34" s="1"/>
      <c r="E34" s="1"/>
      <c r="F34" s="1"/>
      <c r="G34" s="54"/>
      <c r="H34" s="67">
        <f t="shared" si="0"/>
      </c>
      <c r="I34" s="55">
        <f t="shared" si="1"/>
      </c>
      <c r="K34" s="55">
        <f t="shared" si="2"/>
      </c>
      <c r="L34" s="1"/>
      <c r="M34" s="1">
        <f t="shared" si="3"/>
      </c>
      <c r="N34" s="1"/>
      <c r="O34" s="1">
        <f t="shared" si="4"/>
      </c>
      <c r="P34" s="1">
        <f t="shared" si="5"/>
      </c>
    </row>
    <row r="35" spans="1:16" ht="12.75">
      <c r="A35" s="1"/>
      <c r="B35" s="1"/>
      <c r="C35" s="1"/>
      <c r="D35" s="1"/>
      <c r="E35" s="1"/>
      <c r="F35" s="1"/>
      <c r="G35" s="54"/>
      <c r="H35" s="67">
        <f t="shared" si="0"/>
      </c>
      <c r="I35" s="55">
        <f t="shared" si="1"/>
      </c>
      <c r="K35" s="55">
        <f t="shared" si="2"/>
      </c>
      <c r="L35" s="1"/>
      <c r="M35" s="1">
        <f t="shared" si="3"/>
      </c>
      <c r="N35" s="1"/>
      <c r="O35" s="1">
        <f t="shared" si="4"/>
      </c>
      <c r="P35" s="1">
        <f t="shared" si="5"/>
      </c>
    </row>
    <row r="36" spans="1:16" ht="12.75">
      <c r="A36" s="1"/>
      <c r="B36" s="1"/>
      <c r="C36" s="1"/>
      <c r="D36" s="1"/>
      <c r="E36" s="1"/>
      <c r="F36" s="1"/>
      <c r="G36" s="54"/>
      <c r="H36" s="67">
        <f t="shared" si="0"/>
      </c>
      <c r="I36" s="55">
        <f t="shared" si="1"/>
      </c>
      <c r="K36" s="55">
        <f t="shared" si="2"/>
      </c>
      <c r="L36" s="1"/>
      <c r="M36" s="1">
        <f t="shared" si="3"/>
      </c>
      <c r="N36" s="1"/>
      <c r="O36" s="1">
        <f t="shared" si="4"/>
      </c>
      <c r="P36" s="1">
        <f t="shared" si="5"/>
      </c>
    </row>
    <row r="37" spans="1:16" ht="12.75">
      <c r="A37" s="1"/>
      <c r="B37" s="1"/>
      <c r="C37" s="1"/>
      <c r="D37" s="1"/>
      <c r="E37" s="1"/>
      <c r="F37" s="1"/>
      <c r="G37" s="54"/>
      <c r="H37" s="67">
        <f t="shared" si="0"/>
      </c>
      <c r="I37" s="1">
        <f t="shared" si="1"/>
      </c>
      <c r="K37" s="55">
        <f t="shared" si="2"/>
      </c>
      <c r="L37" s="1"/>
      <c r="M37" s="1">
        <f t="shared" si="3"/>
      </c>
      <c r="N37" s="1"/>
      <c r="O37" s="1">
        <f t="shared" si="4"/>
      </c>
      <c r="P37" s="1">
        <f t="shared" si="5"/>
      </c>
    </row>
    <row r="38" spans="1:16" ht="12.75">
      <c r="A38" s="1"/>
      <c r="B38" s="1"/>
      <c r="C38" s="1"/>
      <c r="D38" s="1"/>
      <c r="E38" s="1"/>
      <c r="F38" s="1"/>
      <c r="G38" s="54"/>
      <c r="H38" s="67">
        <f t="shared" si="0"/>
      </c>
      <c r="I38" s="1">
        <f t="shared" si="1"/>
      </c>
      <c r="K38" s="55">
        <f t="shared" si="2"/>
      </c>
      <c r="L38" s="1"/>
      <c r="M38" s="1">
        <f t="shared" si="3"/>
      </c>
      <c r="N38" s="1"/>
      <c r="O38" s="1">
        <f t="shared" si="4"/>
      </c>
      <c r="P38" s="1">
        <f t="shared" si="5"/>
      </c>
    </row>
    <row r="39" spans="1:16" ht="12.75">
      <c r="A39" s="1"/>
      <c r="B39" s="1"/>
      <c r="C39" s="1"/>
      <c r="D39" s="1"/>
      <c r="E39" s="1"/>
      <c r="F39" s="1"/>
      <c r="G39" s="54"/>
      <c r="H39" s="67">
        <f t="shared" si="0"/>
      </c>
      <c r="I39" s="1">
        <f t="shared" si="1"/>
      </c>
      <c r="K39" s="55">
        <f t="shared" si="2"/>
      </c>
      <c r="L39" s="1"/>
      <c r="M39" s="1">
        <f t="shared" si="3"/>
      </c>
      <c r="N39" s="1"/>
      <c r="O39" s="1">
        <f t="shared" si="4"/>
      </c>
      <c r="P39" s="1">
        <f t="shared" si="5"/>
      </c>
    </row>
    <row r="40" spans="1:16" ht="12.75">
      <c r="A40" s="1"/>
      <c r="B40" s="1"/>
      <c r="C40" s="1"/>
      <c r="D40" s="1"/>
      <c r="E40" s="1"/>
      <c r="F40" s="1"/>
      <c r="G40" s="54"/>
      <c r="H40" s="67">
        <f t="shared" si="0"/>
      </c>
      <c r="I40" s="1">
        <f t="shared" si="1"/>
      </c>
      <c r="K40" s="55">
        <f t="shared" si="2"/>
      </c>
      <c r="L40" s="1"/>
      <c r="M40" s="1">
        <f t="shared" si="3"/>
      </c>
      <c r="N40" s="1"/>
      <c r="O40" s="1">
        <f t="shared" si="4"/>
      </c>
      <c r="P40" s="1">
        <f t="shared" si="5"/>
      </c>
    </row>
    <row r="41" spans="1:16" ht="12.75">
      <c r="A41" s="1"/>
      <c r="B41" s="1"/>
      <c r="C41" s="1"/>
      <c r="D41" s="1"/>
      <c r="E41" s="1"/>
      <c r="F41" s="1"/>
      <c r="G41" s="54"/>
      <c r="H41" s="67">
        <f t="shared" si="0"/>
      </c>
      <c r="I41" s="1">
        <f t="shared" si="1"/>
      </c>
      <c r="K41" s="55">
        <f t="shared" si="2"/>
      </c>
      <c r="L41" s="1"/>
      <c r="M41" s="1">
        <f t="shared" si="3"/>
      </c>
      <c r="N41" s="1"/>
      <c r="O41" s="1">
        <f t="shared" si="4"/>
      </c>
      <c r="P41" s="1">
        <f t="shared" si="5"/>
      </c>
    </row>
    <row r="42" spans="1:16" ht="12.75">
      <c r="A42" s="1"/>
      <c r="B42" s="1"/>
      <c r="C42" s="1"/>
      <c r="D42" s="1"/>
      <c r="E42" s="1"/>
      <c r="F42" s="1"/>
      <c r="G42" s="54"/>
      <c r="H42" s="67">
        <f t="shared" si="0"/>
      </c>
      <c r="I42" s="1">
        <f t="shared" si="1"/>
      </c>
      <c r="K42" s="55">
        <f t="shared" si="2"/>
      </c>
      <c r="L42" s="1"/>
      <c r="M42" s="1">
        <f t="shared" si="3"/>
      </c>
      <c r="N42" s="1"/>
      <c r="O42" s="1">
        <f t="shared" si="4"/>
      </c>
      <c r="P42" s="1">
        <f t="shared" si="5"/>
      </c>
    </row>
    <row r="43" spans="1:16" ht="12.75">
      <c r="A43" s="1"/>
      <c r="B43" s="1"/>
      <c r="C43" s="1"/>
      <c r="D43" s="1"/>
      <c r="E43" s="1"/>
      <c r="F43" s="1"/>
      <c r="G43" s="54"/>
      <c r="H43" s="67">
        <f t="shared" si="0"/>
      </c>
      <c r="I43" s="1">
        <f t="shared" si="1"/>
      </c>
      <c r="K43" s="55">
        <f t="shared" si="2"/>
      </c>
      <c r="L43" s="1"/>
      <c r="M43" s="1">
        <f t="shared" si="3"/>
      </c>
      <c r="N43" s="1"/>
      <c r="O43" s="1">
        <f t="shared" si="4"/>
      </c>
      <c r="P43" s="1">
        <f t="shared" si="5"/>
      </c>
    </row>
    <row r="44" spans="1:16" ht="12.75">
      <c r="A44" s="1"/>
      <c r="B44" s="1"/>
      <c r="C44" s="1"/>
      <c r="D44" s="1"/>
      <c r="E44" s="1"/>
      <c r="F44" s="1"/>
      <c r="G44" s="54"/>
      <c r="H44" s="67">
        <f t="shared" si="0"/>
      </c>
      <c r="I44" s="1">
        <f t="shared" si="1"/>
      </c>
      <c r="K44" s="55">
        <f t="shared" si="2"/>
      </c>
      <c r="L44" s="1"/>
      <c r="M44" s="1">
        <f t="shared" si="3"/>
      </c>
      <c r="N44" s="1"/>
      <c r="O44" s="1">
        <f t="shared" si="4"/>
      </c>
      <c r="P44" s="1">
        <f t="shared" si="5"/>
      </c>
    </row>
    <row r="45" spans="1:16" ht="12.75">
      <c r="A45" s="1"/>
      <c r="B45" s="1"/>
      <c r="C45" s="1"/>
      <c r="D45" s="1"/>
      <c r="E45" s="1"/>
      <c r="F45" s="1"/>
      <c r="G45" s="54"/>
      <c r="H45" s="67">
        <f t="shared" si="0"/>
      </c>
      <c r="I45" s="1">
        <f t="shared" si="1"/>
      </c>
      <c r="K45" s="55">
        <f t="shared" si="2"/>
      </c>
      <c r="L45" s="1"/>
      <c r="M45" s="1">
        <f t="shared" si="3"/>
      </c>
      <c r="N45" s="1"/>
      <c r="O45" s="1">
        <f t="shared" si="4"/>
      </c>
      <c r="P45" s="1">
        <f t="shared" si="5"/>
      </c>
    </row>
    <row r="46" spans="1:16" ht="12.75">
      <c r="A46" s="1"/>
      <c r="B46" s="1"/>
      <c r="C46" s="1"/>
      <c r="D46" s="1"/>
      <c r="E46" s="1"/>
      <c r="F46" s="1"/>
      <c r="G46" s="54"/>
      <c r="H46" s="67">
        <f t="shared" si="0"/>
      </c>
      <c r="I46" s="1">
        <f t="shared" si="1"/>
      </c>
      <c r="K46" s="55">
        <f t="shared" si="2"/>
      </c>
      <c r="L46" s="1"/>
      <c r="M46" s="1">
        <f t="shared" si="3"/>
      </c>
      <c r="N46" s="1"/>
      <c r="O46" s="1">
        <f t="shared" si="4"/>
      </c>
      <c r="P46" s="1">
        <f t="shared" si="5"/>
      </c>
    </row>
    <row r="47" spans="1:16" ht="12.75">
      <c r="A47" s="1"/>
      <c r="B47" s="1"/>
      <c r="C47" s="1"/>
      <c r="D47" s="1"/>
      <c r="E47" s="1"/>
      <c r="F47" s="1"/>
      <c r="G47" s="54"/>
      <c r="H47" s="67">
        <f t="shared" si="0"/>
      </c>
      <c r="I47" s="1">
        <f t="shared" si="1"/>
      </c>
      <c r="K47" s="55">
        <f t="shared" si="2"/>
      </c>
      <c r="L47" s="1"/>
      <c r="M47" s="1">
        <f t="shared" si="3"/>
      </c>
      <c r="N47" s="1"/>
      <c r="O47" s="1">
        <f t="shared" si="4"/>
      </c>
      <c r="P47" s="1">
        <f t="shared" si="5"/>
      </c>
    </row>
    <row r="48" spans="1:16" ht="12.75">
      <c r="A48" s="1"/>
      <c r="B48" s="1"/>
      <c r="C48" s="1"/>
      <c r="D48" s="1"/>
      <c r="E48" s="1"/>
      <c r="F48" s="1"/>
      <c r="G48" s="54"/>
      <c r="H48" s="67">
        <f t="shared" si="0"/>
      </c>
      <c r="I48" s="1">
        <f t="shared" si="1"/>
      </c>
      <c r="K48" s="55">
        <f t="shared" si="2"/>
      </c>
      <c r="L48" s="1"/>
      <c r="M48" s="1">
        <f t="shared" si="3"/>
      </c>
      <c r="N48" s="1"/>
      <c r="O48" s="1">
        <f t="shared" si="4"/>
      </c>
      <c r="P48" s="1">
        <f t="shared" si="5"/>
      </c>
    </row>
    <row r="49" spans="1:16" ht="12.75">
      <c r="A49" s="1"/>
      <c r="B49" s="1"/>
      <c r="C49" s="1"/>
      <c r="D49" s="1"/>
      <c r="E49" s="1"/>
      <c r="F49" s="1"/>
      <c r="G49" s="54"/>
      <c r="H49" s="67">
        <f t="shared" si="0"/>
      </c>
      <c r="I49" s="1">
        <f t="shared" si="1"/>
      </c>
      <c r="K49" s="55">
        <f t="shared" si="2"/>
      </c>
      <c r="L49" s="1"/>
      <c r="M49" s="1">
        <f t="shared" si="3"/>
      </c>
      <c r="N49" s="1"/>
      <c r="O49" s="1">
        <f t="shared" si="4"/>
      </c>
      <c r="P49" s="1">
        <f t="shared" si="5"/>
      </c>
    </row>
    <row r="50" spans="1:16" ht="12.75">
      <c r="A50" s="1"/>
      <c r="B50" s="1"/>
      <c r="C50" s="1"/>
      <c r="D50" s="1"/>
      <c r="E50" s="1"/>
      <c r="F50" s="1"/>
      <c r="G50" s="54"/>
      <c r="H50" s="67">
        <f t="shared" si="0"/>
      </c>
      <c r="I50" s="1">
        <f t="shared" si="1"/>
      </c>
      <c r="K50" s="55">
        <f t="shared" si="2"/>
      </c>
      <c r="L50" s="1"/>
      <c r="M50" s="1">
        <f t="shared" si="3"/>
      </c>
      <c r="N50" s="1"/>
      <c r="O50" s="1">
        <f t="shared" si="4"/>
      </c>
      <c r="P50" s="1">
        <f t="shared" si="5"/>
      </c>
    </row>
    <row r="51" spans="1:16" ht="12.75">
      <c r="A51" s="1"/>
      <c r="B51" s="1"/>
      <c r="C51" s="1"/>
      <c r="D51" s="1"/>
      <c r="E51" s="1"/>
      <c r="F51" s="1"/>
      <c r="G51" s="54"/>
      <c r="H51" s="67">
        <f t="shared" si="0"/>
      </c>
      <c r="I51" s="1">
        <f t="shared" si="1"/>
      </c>
      <c r="K51" s="55">
        <f t="shared" si="2"/>
      </c>
      <c r="L51" s="1"/>
      <c r="M51" s="1">
        <f t="shared" si="3"/>
      </c>
      <c r="N51" s="1"/>
      <c r="O51" s="1">
        <f t="shared" si="4"/>
      </c>
      <c r="P51" s="1">
        <f t="shared" si="5"/>
      </c>
    </row>
    <row r="52" spans="1:16" ht="12.75">
      <c r="A52" s="1"/>
      <c r="B52" s="1"/>
      <c r="C52" s="1"/>
      <c r="D52" s="1"/>
      <c r="E52" s="1"/>
      <c r="F52" s="1"/>
      <c r="G52" s="54"/>
      <c r="H52" s="67">
        <f t="shared" si="0"/>
      </c>
      <c r="I52" s="1">
        <f t="shared" si="1"/>
      </c>
      <c r="K52" s="55">
        <f t="shared" si="2"/>
      </c>
      <c r="L52" s="1"/>
      <c r="M52" s="1">
        <f t="shared" si="3"/>
      </c>
      <c r="N52" s="1"/>
      <c r="O52" s="1">
        <f t="shared" si="4"/>
      </c>
      <c r="P52" s="1">
        <f t="shared" si="5"/>
      </c>
    </row>
    <row r="53" spans="1:16" ht="12.75">
      <c r="A53" s="1"/>
      <c r="B53" s="1"/>
      <c r="C53" s="1"/>
      <c r="D53" s="1"/>
      <c r="E53" s="1"/>
      <c r="F53" s="1"/>
      <c r="G53" s="54"/>
      <c r="H53" s="67">
        <f t="shared" si="0"/>
      </c>
      <c r="I53" s="1">
        <f t="shared" si="1"/>
      </c>
      <c r="K53" s="55">
        <f t="shared" si="2"/>
      </c>
      <c r="L53" s="1"/>
      <c r="M53" s="1">
        <f t="shared" si="3"/>
      </c>
      <c r="N53" s="1"/>
      <c r="O53" s="1">
        <f t="shared" si="4"/>
      </c>
      <c r="P53" s="1">
        <f t="shared" si="5"/>
      </c>
    </row>
    <row r="54" spans="1:16" ht="12.75">
      <c r="A54" s="1"/>
      <c r="B54" s="1"/>
      <c r="C54" s="1"/>
      <c r="D54" s="1"/>
      <c r="E54" s="1"/>
      <c r="F54" s="1"/>
      <c r="G54" s="54"/>
      <c r="H54" s="67">
        <f t="shared" si="0"/>
      </c>
      <c r="I54" s="1">
        <f t="shared" si="1"/>
      </c>
      <c r="K54" s="55">
        <f t="shared" si="2"/>
      </c>
      <c r="L54" s="1"/>
      <c r="M54" s="1">
        <f t="shared" si="3"/>
      </c>
      <c r="N54" s="1"/>
      <c r="O54" s="1">
        <f t="shared" si="4"/>
      </c>
      <c r="P54" s="1">
        <f t="shared" si="5"/>
      </c>
    </row>
    <row r="55" spans="1:16" ht="12.75">
      <c r="A55" s="1"/>
      <c r="B55" s="1"/>
      <c r="C55" s="1"/>
      <c r="D55" s="1"/>
      <c r="E55" s="1"/>
      <c r="F55" s="1"/>
      <c r="G55" s="54"/>
      <c r="H55" s="67">
        <f t="shared" si="0"/>
      </c>
      <c r="I55" s="1">
        <f t="shared" si="1"/>
      </c>
      <c r="K55" s="55">
        <f t="shared" si="2"/>
      </c>
      <c r="L55" s="1"/>
      <c r="M55" s="1">
        <f t="shared" si="3"/>
      </c>
      <c r="N55" s="1"/>
      <c r="O55" s="1">
        <f t="shared" si="4"/>
      </c>
      <c r="P55" s="1">
        <f t="shared" si="5"/>
      </c>
    </row>
    <row r="56" spans="1:16" ht="12.75">
      <c r="A56" s="1"/>
      <c r="B56" s="1"/>
      <c r="C56" s="1"/>
      <c r="D56" s="1"/>
      <c r="E56" s="1"/>
      <c r="F56" s="1"/>
      <c r="G56" s="54"/>
      <c r="H56" s="67">
        <f t="shared" si="0"/>
      </c>
      <c r="I56" s="1">
        <f t="shared" si="1"/>
      </c>
      <c r="K56" s="55">
        <f t="shared" si="2"/>
      </c>
      <c r="L56" s="1"/>
      <c r="M56" s="1">
        <f t="shared" si="3"/>
      </c>
      <c r="N56" s="1"/>
      <c r="O56" s="1">
        <f t="shared" si="4"/>
      </c>
      <c r="P56" s="1">
        <f t="shared" si="5"/>
      </c>
    </row>
    <row r="57" spans="1:16" ht="12.75">
      <c r="A57" s="1"/>
      <c r="B57" s="1"/>
      <c r="C57" s="1"/>
      <c r="D57" s="1"/>
      <c r="E57" s="1"/>
      <c r="F57" s="1"/>
      <c r="G57" s="54"/>
      <c r="H57" s="67">
        <f t="shared" si="0"/>
      </c>
      <c r="I57" s="1">
        <f t="shared" si="1"/>
      </c>
      <c r="K57" s="55">
        <f t="shared" si="2"/>
      </c>
      <c r="L57" s="1"/>
      <c r="M57" s="1">
        <f t="shared" si="3"/>
      </c>
      <c r="N57" s="1"/>
      <c r="O57" s="1">
        <f t="shared" si="4"/>
      </c>
      <c r="P57" s="1">
        <f t="shared" si="5"/>
      </c>
    </row>
    <row r="58" spans="1:16" ht="12.75">
      <c r="A58" s="1"/>
      <c r="B58" s="1"/>
      <c r="C58" s="1"/>
      <c r="D58" s="1"/>
      <c r="E58" s="1"/>
      <c r="F58" s="1"/>
      <c r="G58" s="54"/>
      <c r="H58" s="67">
        <f t="shared" si="0"/>
      </c>
      <c r="I58" s="1">
        <f t="shared" si="1"/>
      </c>
      <c r="K58" s="55">
        <f t="shared" si="2"/>
      </c>
      <c r="L58" s="1"/>
      <c r="M58" s="1">
        <f t="shared" si="3"/>
      </c>
      <c r="N58" s="1"/>
      <c r="O58" s="1">
        <f t="shared" si="4"/>
      </c>
      <c r="P58" s="1">
        <f t="shared" si="5"/>
      </c>
    </row>
    <row r="59" spans="1:16" ht="12.75">
      <c r="A59" s="1"/>
      <c r="B59" s="1"/>
      <c r="C59" s="1"/>
      <c r="D59" s="1"/>
      <c r="E59" s="1"/>
      <c r="F59" s="1"/>
      <c r="G59" s="54"/>
      <c r="H59" s="67">
        <f t="shared" si="0"/>
      </c>
      <c r="I59" s="1">
        <f t="shared" si="1"/>
      </c>
      <c r="K59" s="55">
        <f t="shared" si="2"/>
      </c>
      <c r="L59" s="1"/>
      <c r="M59" s="1">
        <f t="shared" si="3"/>
      </c>
      <c r="N59" s="1"/>
      <c r="O59" s="1">
        <f t="shared" si="4"/>
      </c>
      <c r="P59" s="1">
        <f t="shared" si="5"/>
      </c>
    </row>
    <row r="60" spans="1:16" ht="12.75">
      <c r="A60" s="1"/>
      <c r="B60" s="1"/>
      <c r="C60" s="1"/>
      <c r="D60" s="1"/>
      <c r="E60" s="1"/>
      <c r="F60" s="1"/>
      <c r="G60" s="54"/>
      <c r="H60" s="67">
        <f t="shared" si="0"/>
      </c>
      <c r="I60" s="1">
        <f t="shared" si="1"/>
      </c>
      <c r="K60" s="55">
        <f t="shared" si="2"/>
      </c>
      <c r="L60" s="1"/>
      <c r="M60" s="1">
        <f t="shared" si="3"/>
      </c>
      <c r="N60" s="1"/>
      <c r="O60" s="1">
        <f t="shared" si="4"/>
      </c>
      <c r="P60" s="1">
        <f t="shared" si="5"/>
      </c>
    </row>
    <row r="61" spans="1:16" ht="12.75">
      <c r="A61" s="1"/>
      <c r="B61" s="1"/>
      <c r="C61" s="1"/>
      <c r="D61" s="1"/>
      <c r="E61" s="1"/>
      <c r="F61" s="1"/>
      <c r="G61" s="54"/>
      <c r="H61" s="67">
        <f t="shared" si="0"/>
      </c>
      <c r="I61" s="1">
        <f t="shared" si="1"/>
      </c>
      <c r="K61" s="55">
        <f t="shared" si="2"/>
      </c>
      <c r="L61" s="1"/>
      <c r="M61" s="1">
        <f t="shared" si="3"/>
      </c>
      <c r="N61" s="1"/>
      <c r="O61" s="1">
        <f t="shared" si="4"/>
      </c>
      <c r="P61" s="1">
        <f t="shared" si="5"/>
      </c>
    </row>
    <row r="62" spans="1:16" ht="12.75">
      <c r="A62" s="1"/>
      <c r="B62" s="1"/>
      <c r="C62" s="1"/>
      <c r="D62" s="1"/>
      <c r="E62" s="1"/>
      <c r="F62" s="1"/>
      <c r="G62" s="54"/>
      <c r="H62" s="67">
        <f t="shared" si="0"/>
      </c>
      <c r="I62" s="1">
        <f t="shared" si="1"/>
      </c>
      <c r="K62" s="55">
        <f t="shared" si="2"/>
      </c>
      <c r="L62" s="1"/>
      <c r="M62" s="1">
        <f t="shared" si="3"/>
      </c>
      <c r="N62" s="1"/>
      <c r="O62" s="1">
        <f t="shared" si="4"/>
      </c>
      <c r="P62" s="1">
        <f t="shared" si="5"/>
      </c>
    </row>
    <row r="63" spans="1:16" ht="12.75">
      <c r="A63" s="1"/>
      <c r="B63" s="1"/>
      <c r="C63" s="1"/>
      <c r="D63" s="1"/>
      <c r="E63" s="1"/>
      <c r="F63" s="1"/>
      <c r="G63" s="54"/>
      <c r="H63" s="67">
        <f t="shared" si="0"/>
      </c>
      <c r="I63" s="1">
        <f t="shared" si="1"/>
      </c>
      <c r="K63" s="55">
        <f t="shared" si="2"/>
      </c>
      <c r="L63" s="1"/>
      <c r="M63" s="1">
        <f t="shared" si="3"/>
      </c>
      <c r="N63" s="1"/>
      <c r="O63" s="1">
        <f t="shared" si="4"/>
      </c>
      <c r="P63" s="1">
        <f t="shared" si="5"/>
      </c>
    </row>
    <row r="64" spans="1:16" ht="12.75">
      <c r="A64" s="1"/>
      <c r="B64" s="1"/>
      <c r="C64" s="1"/>
      <c r="D64" s="1"/>
      <c r="E64" s="1"/>
      <c r="F64" s="1"/>
      <c r="G64" s="54"/>
      <c r="H64" s="67">
        <f t="shared" si="0"/>
      </c>
      <c r="I64" s="1">
        <f t="shared" si="1"/>
      </c>
      <c r="K64" s="55">
        <f t="shared" si="2"/>
      </c>
      <c r="L64" s="1"/>
      <c r="M64" s="1">
        <f t="shared" si="3"/>
      </c>
      <c r="N64" s="1"/>
      <c r="O64" s="1">
        <f t="shared" si="4"/>
      </c>
      <c r="P64" s="1">
        <f t="shared" si="5"/>
      </c>
    </row>
    <row r="65" spans="1:16" ht="12.75">
      <c r="A65" s="1"/>
      <c r="B65" s="1"/>
      <c r="C65" s="1"/>
      <c r="D65" s="1"/>
      <c r="E65" s="1"/>
      <c r="F65" s="1"/>
      <c r="G65" s="54"/>
      <c r="H65" s="67">
        <f t="shared" si="0"/>
      </c>
      <c r="I65" s="1">
        <f t="shared" si="1"/>
      </c>
      <c r="K65" s="55">
        <f t="shared" si="2"/>
      </c>
      <c r="L65" s="1"/>
      <c r="M65" s="1">
        <f t="shared" si="3"/>
      </c>
      <c r="N65" s="1"/>
      <c r="O65" s="1">
        <f t="shared" si="4"/>
      </c>
      <c r="P65" s="1">
        <f t="shared" si="5"/>
      </c>
    </row>
    <row r="66" spans="1:16" ht="12.75">
      <c r="A66" s="1"/>
      <c r="B66" s="1"/>
      <c r="C66" s="1"/>
      <c r="D66" s="1"/>
      <c r="E66" s="1"/>
      <c r="F66" s="1"/>
      <c r="G66" s="54"/>
      <c r="H66" s="67">
        <f t="shared" si="0"/>
      </c>
      <c r="I66" s="1">
        <f t="shared" si="1"/>
      </c>
      <c r="K66" s="55">
        <f t="shared" si="2"/>
      </c>
      <c r="L66" s="1"/>
      <c r="M66" s="1">
        <f t="shared" si="3"/>
      </c>
      <c r="N66" s="1"/>
      <c r="O66" s="1">
        <f t="shared" si="4"/>
      </c>
      <c r="P66" s="1">
        <f t="shared" si="5"/>
      </c>
    </row>
    <row r="67" spans="1:16" ht="12.75">
      <c r="A67" s="1"/>
      <c r="B67" s="1"/>
      <c r="C67" s="1"/>
      <c r="D67" s="1"/>
      <c r="E67" s="1"/>
      <c r="F67" s="1"/>
      <c r="G67" s="54"/>
      <c r="H67" s="67">
        <f aca="true" t="shared" si="6" ref="H67:H105">IF(F67="","",(F67/(G67^2)))</f>
      </c>
      <c r="I67" s="1">
        <f aca="true" t="shared" si="7" ref="I67:I105">IF(H67="","",IF(H67&gt;=40,"Overweight/Obesity Class 3",IF(H67&gt;=35,"Overweight/Obesity Class 2",IF(H67&gt;=30,"Overweight/Obesity Class 1",IF(H67&gt;=25,"Overweight/Pre-obese",IF(H67&gt;=18.5,"Normal range",IF(H67&gt;=17,"Underweight/Mild thinness",IF(H67&gt;=16,"Underweight/Moderate thinness","Underweight/Severe thinness"))))))))</f>
      </c>
      <c r="K67" s="55">
        <f aca="true" t="shared" si="8" ref="K67:K105">IF(J67="","",IF(AND(D67="M",OR(J67&gt;102)),"Risk",IF(AND(D67="F",OR(J67&gt;88)),"Risk")))</f>
      </c>
      <c r="L67" s="1"/>
      <c r="M67" s="1">
        <f aca="true" t="shared" si="9" ref="M67:M105">IF(L67="","",IF(L67&gt;=160,"Stage 2 Hypertension",IF(L67&gt;=140,"Stage 1 Hypertension",IF(L67&gt;=120,"Prehypertension","Normal"))))</f>
      </c>
      <c r="N67" s="1"/>
      <c r="O67" s="1">
        <f aca="true" t="shared" si="10" ref="O67:O105">IF(N67="","",IF(N67&gt;=100,"Stage 2 Hypertension",IF(N67&gt;=90,"Stage 1 Hypertension",IF(N67&gt;=80,"Prehypertension","Normal"))))</f>
      </c>
      <c r="P67" s="1">
        <f aca="true" t="shared" si="11" ref="P67:P105">IF(L67="","",IF(AND(L67&lt;120,N67&lt;80),"Encourage","Yes"))</f>
      </c>
    </row>
    <row r="68" spans="1:16" ht="12.75">
      <c r="A68" s="1"/>
      <c r="B68" s="1"/>
      <c r="C68" s="1"/>
      <c r="D68" s="1"/>
      <c r="E68" s="1"/>
      <c r="F68" s="1"/>
      <c r="G68" s="54"/>
      <c r="H68" s="67">
        <f t="shared" si="6"/>
      </c>
      <c r="I68" s="1">
        <f t="shared" si="7"/>
      </c>
      <c r="K68" s="55">
        <f t="shared" si="8"/>
      </c>
      <c r="L68" s="1"/>
      <c r="M68" s="1">
        <f t="shared" si="9"/>
      </c>
      <c r="N68" s="1"/>
      <c r="O68" s="1">
        <f t="shared" si="10"/>
      </c>
      <c r="P68" s="1">
        <f t="shared" si="11"/>
      </c>
    </row>
    <row r="69" spans="1:16" ht="12.75">
      <c r="A69" s="1"/>
      <c r="B69" s="1"/>
      <c r="C69" s="1"/>
      <c r="D69" s="1"/>
      <c r="E69" s="1"/>
      <c r="F69" s="1"/>
      <c r="G69" s="54"/>
      <c r="H69" s="67">
        <f t="shared" si="6"/>
      </c>
      <c r="I69" s="1">
        <f t="shared" si="7"/>
      </c>
      <c r="K69" s="55">
        <f t="shared" si="8"/>
      </c>
      <c r="L69" s="1"/>
      <c r="M69" s="1">
        <f t="shared" si="9"/>
      </c>
      <c r="N69" s="1"/>
      <c r="O69" s="1">
        <f t="shared" si="10"/>
      </c>
      <c r="P69" s="1">
        <f t="shared" si="11"/>
      </c>
    </row>
    <row r="70" spans="1:16" ht="12.75">
      <c r="A70" s="1"/>
      <c r="B70" s="1"/>
      <c r="C70" s="1"/>
      <c r="D70" s="1"/>
      <c r="E70" s="1"/>
      <c r="F70" s="1"/>
      <c r="G70" s="54"/>
      <c r="H70" s="67">
        <f t="shared" si="6"/>
      </c>
      <c r="I70" s="1">
        <f t="shared" si="7"/>
      </c>
      <c r="K70" s="55">
        <f t="shared" si="8"/>
      </c>
      <c r="L70" s="1"/>
      <c r="M70" s="1">
        <f t="shared" si="9"/>
      </c>
      <c r="N70" s="1"/>
      <c r="O70" s="1">
        <f t="shared" si="10"/>
      </c>
      <c r="P70" s="1">
        <f t="shared" si="11"/>
      </c>
    </row>
    <row r="71" spans="1:16" ht="12.75">
      <c r="A71" s="1"/>
      <c r="B71" s="1"/>
      <c r="C71" s="1"/>
      <c r="D71" s="1"/>
      <c r="E71" s="1"/>
      <c r="F71" s="1"/>
      <c r="G71" s="54"/>
      <c r="H71" s="67">
        <f t="shared" si="6"/>
      </c>
      <c r="I71" s="1">
        <f t="shared" si="7"/>
      </c>
      <c r="K71" s="55">
        <f t="shared" si="8"/>
      </c>
      <c r="L71" s="1"/>
      <c r="M71" s="1">
        <f t="shared" si="9"/>
      </c>
      <c r="N71" s="1"/>
      <c r="O71" s="1">
        <f t="shared" si="10"/>
      </c>
      <c r="P71" s="1">
        <f t="shared" si="11"/>
      </c>
    </row>
    <row r="72" spans="1:16" ht="12.75">
      <c r="A72" s="1"/>
      <c r="B72" s="1"/>
      <c r="C72" s="1"/>
      <c r="D72" s="1"/>
      <c r="E72" s="1"/>
      <c r="F72" s="1"/>
      <c r="G72" s="54"/>
      <c r="H72" s="67">
        <f t="shared" si="6"/>
      </c>
      <c r="I72" s="1">
        <f t="shared" si="7"/>
      </c>
      <c r="K72" s="55">
        <f t="shared" si="8"/>
      </c>
      <c r="L72" s="1"/>
      <c r="M72" s="1">
        <f t="shared" si="9"/>
      </c>
      <c r="N72" s="1"/>
      <c r="O72" s="1">
        <f t="shared" si="10"/>
      </c>
      <c r="P72" s="1">
        <f t="shared" si="11"/>
      </c>
    </row>
    <row r="73" spans="1:16" ht="12.75">
      <c r="A73" s="1"/>
      <c r="B73" s="1"/>
      <c r="C73" s="1"/>
      <c r="D73" s="1"/>
      <c r="E73" s="1"/>
      <c r="F73" s="1"/>
      <c r="G73" s="54"/>
      <c r="H73" s="67">
        <f t="shared" si="6"/>
      </c>
      <c r="I73" s="1">
        <f t="shared" si="7"/>
      </c>
      <c r="K73" s="55">
        <f t="shared" si="8"/>
      </c>
      <c r="L73" s="1"/>
      <c r="M73" s="1">
        <f t="shared" si="9"/>
      </c>
      <c r="N73" s="1"/>
      <c r="O73" s="1">
        <f t="shared" si="10"/>
      </c>
      <c r="P73" s="1">
        <f t="shared" si="11"/>
      </c>
    </row>
    <row r="74" spans="1:16" ht="12.75">
      <c r="A74" s="1"/>
      <c r="B74" s="1"/>
      <c r="C74" s="1"/>
      <c r="D74" s="1"/>
      <c r="E74" s="1"/>
      <c r="F74" s="1"/>
      <c r="G74" s="54"/>
      <c r="H74" s="67">
        <f t="shared" si="6"/>
      </c>
      <c r="I74" s="1">
        <f t="shared" si="7"/>
      </c>
      <c r="K74" s="55">
        <f t="shared" si="8"/>
      </c>
      <c r="L74" s="1"/>
      <c r="M74" s="1">
        <f t="shared" si="9"/>
      </c>
      <c r="N74" s="1"/>
      <c r="O74" s="1">
        <f t="shared" si="10"/>
      </c>
      <c r="P74" s="1">
        <f t="shared" si="11"/>
      </c>
    </row>
    <row r="75" spans="1:16" ht="12.75">
      <c r="A75" s="1"/>
      <c r="B75" s="1"/>
      <c r="C75" s="1"/>
      <c r="D75" s="1"/>
      <c r="E75" s="1"/>
      <c r="F75" s="1"/>
      <c r="G75" s="54"/>
      <c r="H75" s="67">
        <f t="shared" si="6"/>
      </c>
      <c r="I75" s="1">
        <f t="shared" si="7"/>
      </c>
      <c r="K75" s="55">
        <f t="shared" si="8"/>
      </c>
      <c r="L75" s="1"/>
      <c r="M75" s="1">
        <f t="shared" si="9"/>
      </c>
      <c r="N75" s="1"/>
      <c r="O75" s="1">
        <f t="shared" si="10"/>
      </c>
      <c r="P75" s="1">
        <f t="shared" si="11"/>
      </c>
    </row>
    <row r="76" spans="1:16" ht="12.75">
      <c r="A76" s="1"/>
      <c r="B76" s="1"/>
      <c r="C76" s="1"/>
      <c r="D76" s="1"/>
      <c r="E76" s="1"/>
      <c r="F76" s="1"/>
      <c r="G76" s="54"/>
      <c r="H76" s="67">
        <f t="shared" si="6"/>
      </c>
      <c r="I76" s="1">
        <f t="shared" si="7"/>
      </c>
      <c r="K76" s="55">
        <f t="shared" si="8"/>
      </c>
      <c r="L76" s="1"/>
      <c r="M76" s="1">
        <f t="shared" si="9"/>
      </c>
      <c r="N76" s="1"/>
      <c r="O76" s="1">
        <f t="shared" si="10"/>
      </c>
      <c r="P76" s="1">
        <f t="shared" si="11"/>
      </c>
    </row>
    <row r="77" spans="1:16" ht="12.75">
      <c r="A77" s="1"/>
      <c r="B77" s="1"/>
      <c r="C77" s="1"/>
      <c r="D77" s="1"/>
      <c r="E77" s="1"/>
      <c r="F77" s="1"/>
      <c r="G77" s="54"/>
      <c r="H77" s="67">
        <f t="shared" si="6"/>
      </c>
      <c r="I77" s="1">
        <f t="shared" si="7"/>
      </c>
      <c r="K77" s="55">
        <f t="shared" si="8"/>
      </c>
      <c r="L77" s="1"/>
      <c r="M77" s="1">
        <f t="shared" si="9"/>
      </c>
      <c r="N77" s="1"/>
      <c r="O77" s="1">
        <f t="shared" si="10"/>
      </c>
      <c r="P77" s="1">
        <f t="shared" si="11"/>
      </c>
    </row>
    <row r="78" spans="1:16" ht="12.75">
      <c r="A78" s="1"/>
      <c r="B78" s="1"/>
      <c r="C78" s="1"/>
      <c r="D78" s="1"/>
      <c r="E78" s="1"/>
      <c r="F78" s="1"/>
      <c r="G78" s="54"/>
      <c r="H78" s="67">
        <f t="shared" si="6"/>
      </c>
      <c r="I78" s="1">
        <f t="shared" si="7"/>
      </c>
      <c r="K78" s="55">
        <f t="shared" si="8"/>
      </c>
      <c r="L78" s="1"/>
      <c r="M78" s="1">
        <f t="shared" si="9"/>
      </c>
      <c r="N78" s="1"/>
      <c r="O78" s="1">
        <f t="shared" si="10"/>
      </c>
      <c r="P78" s="1">
        <f t="shared" si="11"/>
      </c>
    </row>
    <row r="79" spans="1:16" ht="12.75">
      <c r="A79" s="1"/>
      <c r="B79" s="1"/>
      <c r="C79" s="1"/>
      <c r="D79" s="1"/>
      <c r="E79" s="1"/>
      <c r="F79" s="1"/>
      <c r="G79" s="54"/>
      <c r="H79" s="67">
        <f t="shared" si="6"/>
      </c>
      <c r="I79" s="1">
        <f t="shared" si="7"/>
      </c>
      <c r="K79" s="55">
        <f t="shared" si="8"/>
      </c>
      <c r="L79" s="1"/>
      <c r="M79" s="1">
        <f t="shared" si="9"/>
      </c>
      <c r="N79" s="1"/>
      <c r="O79" s="1">
        <f t="shared" si="10"/>
      </c>
      <c r="P79" s="1">
        <f t="shared" si="11"/>
      </c>
    </row>
    <row r="80" spans="1:16" ht="12.75">
      <c r="A80" s="1"/>
      <c r="B80" s="1"/>
      <c r="C80" s="1"/>
      <c r="D80" s="1"/>
      <c r="E80" s="1"/>
      <c r="F80" s="1"/>
      <c r="G80" s="54"/>
      <c r="H80" s="67">
        <f t="shared" si="6"/>
      </c>
      <c r="I80" s="1">
        <f t="shared" si="7"/>
      </c>
      <c r="K80" s="55">
        <f t="shared" si="8"/>
      </c>
      <c r="L80" s="1"/>
      <c r="M80" s="1">
        <f t="shared" si="9"/>
      </c>
      <c r="N80" s="1"/>
      <c r="O80" s="1">
        <f t="shared" si="10"/>
      </c>
      <c r="P80" s="1">
        <f t="shared" si="11"/>
      </c>
    </row>
    <row r="81" spans="1:16" ht="12.75">
      <c r="A81" s="1"/>
      <c r="B81" s="1"/>
      <c r="C81" s="1"/>
      <c r="D81" s="1"/>
      <c r="E81" s="1"/>
      <c r="F81" s="1"/>
      <c r="G81" s="54"/>
      <c r="H81" s="67">
        <f t="shared" si="6"/>
      </c>
      <c r="I81" s="1">
        <f t="shared" si="7"/>
      </c>
      <c r="K81" s="55">
        <f t="shared" si="8"/>
      </c>
      <c r="L81" s="1"/>
      <c r="M81" s="1">
        <f t="shared" si="9"/>
      </c>
      <c r="N81" s="1"/>
      <c r="O81" s="1">
        <f t="shared" si="10"/>
      </c>
      <c r="P81" s="1">
        <f t="shared" si="11"/>
      </c>
    </row>
    <row r="82" spans="1:16" ht="12.75">
      <c r="A82" s="1"/>
      <c r="B82" s="1"/>
      <c r="C82" s="1"/>
      <c r="D82" s="1"/>
      <c r="E82" s="1"/>
      <c r="F82" s="1"/>
      <c r="G82" s="54"/>
      <c r="H82" s="67">
        <f t="shared" si="6"/>
      </c>
      <c r="I82" s="1">
        <f t="shared" si="7"/>
      </c>
      <c r="K82" s="55">
        <f t="shared" si="8"/>
      </c>
      <c r="L82" s="1"/>
      <c r="M82" s="1">
        <f t="shared" si="9"/>
      </c>
      <c r="N82" s="1"/>
      <c r="O82" s="1">
        <f t="shared" si="10"/>
      </c>
      <c r="P82" s="1">
        <f t="shared" si="11"/>
      </c>
    </row>
    <row r="83" spans="1:16" ht="12.75">
      <c r="A83" s="1"/>
      <c r="B83" s="1"/>
      <c r="C83" s="1"/>
      <c r="D83" s="1"/>
      <c r="E83" s="1"/>
      <c r="F83" s="1"/>
      <c r="G83" s="54"/>
      <c r="H83" s="67">
        <f t="shared" si="6"/>
      </c>
      <c r="I83" s="1">
        <f t="shared" si="7"/>
      </c>
      <c r="K83" s="55">
        <f t="shared" si="8"/>
      </c>
      <c r="L83" s="1"/>
      <c r="M83" s="1">
        <f t="shared" si="9"/>
      </c>
      <c r="N83" s="1"/>
      <c r="O83" s="1">
        <f t="shared" si="10"/>
      </c>
      <c r="P83" s="1">
        <f t="shared" si="11"/>
      </c>
    </row>
    <row r="84" spans="1:16" ht="12.75">
      <c r="A84" s="1"/>
      <c r="B84" s="1"/>
      <c r="C84" s="1"/>
      <c r="D84" s="1"/>
      <c r="E84" s="1"/>
      <c r="F84" s="1"/>
      <c r="G84" s="54"/>
      <c r="H84" s="67">
        <f t="shared" si="6"/>
      </c>
      <c r="I84" s="1">
        <f t="shared" si="7"/>
      </c>
      <c r="K84" s="55">
        <f t="shared" si="8"/>
      </c>
      <c r="L84" s="1"/>
      <c r="M84" s="1">
        <f t="shared" si="9"/>
      </c>
      <c r="N84" s="1"/>
      <c r="O84" s="1">
        <f t="shared" si="10"/>
      </c>
      <c r="P84" s="1">
        <f t="shared" si="11"/>
      </c>
    </row>
    <row r="85" spans="1:16" ht="12.75">
      <c r="A85" s="1"/>
      <c r="B85" s="1"/>
      <c r="C85" s="1"/>
      <c r="D85" s="1"/>
      <c r="E85" s="1"/>
      <c r="F85" s="1"/>
      <c r="G85" s="54"/>
      <c r="H85" s="67">
        <f t="shared" si="6"/>
      </c>
      <c r="I85" s="1">
        <f t="shared" si="7"/>
      </c>
      <c r="K85" s="55">
        <f t="shared" si="8"/>
      </c>
      <c r="L85" s="1"/>
      <c r="M85" s="1">
        <f t="shared" si="9"/>
      </c>
      <c r="N85" s="1"/>
      <c r="O85" s="1">
        <f t="shared" si="10"/>
      </c>
      <c r="P85" s="1">
        <f t="shared" si="11"/>
      </c>
    </row>
    <row r="86" spans="1:16" ht="12.75">
      <c r="A86" s="1"/>
      <c r="B86" s="1"/>
      <c r="C86" s="1"/>
      <c r="D86" s="1"/>
      <c r="E86" s="1"/>
      <c r="F86" s="1"/>
      <c r="G86" s="54"/>
      <c r="H86" s="67">
        <f t="shared" si="6"/>
      </c>
      <c r="I86" s="1">
        <f t="shared" si="7"/>
      </c>
      <c r="K86" s="55">
        <f t="shared" si="8"/>
      </c>
      <c r="L86" s="1"/>
      <c r="M86" s="1">
        <f t="shared" si="9"/>
      </c>
      <c r="N86" s="1"/>
      <c r="O86" s="1">
        <f t="shared" si="10"/>
      </c>
      <c r="P86" s="1">
        <f t="shared" si="11"/>
      </c>
    </row>
    <row r="87" spans="1:16" ht="12.75">
      <c r="A87" s="1"/>
      <c r="B87" s="1"/>
      <c r="C87" s="1"/>
      <c r="D87" s="1"/>
      <c r="E87" s="1"/>
      <c r="F87" s="1"/>
      <c r="G87" s="54"/>
      <c r="H87" s="67">
        <f t="shared" si="6"/>
      </c>
      <c r="I87" s="1">
        <f t="shared" si="7"/>
      </c>
      <c r="K87" s="55">
        <f t="shared" si="8"/>
      </c>
      <c r="L87" s="1"/>
      <c r="M87" s="1">
        <f t="shared" si="9"/>
      </c>
      <c r="N87" s="1"/>
      <c r="O87" s="1">
        <f t="shared" si="10"/>
      </c>
      <c r="P87" s="1">
        <f t="shared" si="11"/>
      </c>
    </row>
    <row r="88" spans="1:16" ht="12.75">
      <c r="A88" s="1"/>
      <c r="B88" s="1"/>
      <c r="C88" s="1"/>
      <c r="D88" s="1"/>
      <c r="E88" s="1"/>
      <c r="F88" s="1"/>
      <c r="G88" s="54"/>
      <c r="H88" s="67">
        <f t="shared" si="6"/>
      </c>
      <c r="I88" s="1">
        <f t="shared" si="7"/>
      </c>
      <c r="K88" s="55">
        <f t="shared" si="8"/>
      </c>
      <c r="L88" s="1"/>
      <c r="M88" s="1">
        <f t="shared" si="9"/>
      </c>
      <c r="N88" s="1"/>
      <c r="O88" s="1">
        <f t="shared" si="10"/>
      </c>
      <c r="P88" s="1">
        <f t="shared" si="11"/>
      </c>
    </row>
    <row r="89" spans="1:16" ht="12.75">
      <c r="A89" s="1"/>
      <c r="B89" s="1"/>
      <c r="C89" s="1"/>
      <c r="D89" s="1"/>
      <c r="E89" s="1"/>
      <c r="F89" s="1"/>
      <c r="G89" s="54"/>
      <c r="H89" s="67">
        <f t="shared" si="6"/>
      </c>
      <c r="I89" s="1">
        <f t="shared" si="7"/>
      </c>
      <c r="K89" s="55">
        <f t="shared" si="8"/>
      </c>
      <c r="L89" s="1"/>
      <c r="M89" s="1">
        <f t="shared" si="9"/>
      </c>
      <c r="N89" s="1"/>
      <c r="O89" s="1">
        <f t="shared" si="10"/>
      </c>
      <c r="P89" s="1">
        <f t="shared" si="11"/>
      </c>
    </row>
    <row r="90" spans="1:16" ht="12.75">
      <c r="A90" s="1"/>
      <c r="B90" s="1"/>
      <c r="C90" s="1"/>
      <c r="D90" s="1"/>
      <c r="E90" s="1"/>
      <c r="F90" s="1"/>
      <c r="G90" s="54"/>
      <c r="H90" s="67">
        <f t="shared" si="6"/>
      </c>
      <c r="I90" s="1">
        <f t="shared" si="7"/>
      </c>
      <c r="K90" s="55">
        <f t="shared" si="8"/>
      </c>
      <c r="L90" s="1"/>
      <c r="M90" s="1">
        <f t="shared" si="9"/>
      </c>
      <c r="N90" s="1"/>
      <c r="O90" s="1">
        <f t="shared" si="10"/>
      </c>
      <c r="P90" s="1">
        <f t="shared" si="11"/>
      </c>
    </row>
    <row r="91" spans="1:16" ht="12.75">
      <c r="A91" s="1"/>
      <c r="B91" s="1"/>
      <c r="C91" s="1"/>
      <c r="D91" s="1"/>
      <c r="E91" s="1"/>
      <c r="F91" s="1"/>
      <c r="G91" s="54"/>
      <c r="H91" s="67">
        <f t="shared" si="6"/>
      </c>
      <c r="I91" s="1">
        <f t="shared" si="7"/>
      </c>
      <c r="K91" s="55">
        <f t="shared" si="8"/>
      </c>
      <c r="L91" s="1"/>
      <c r="M91" s="1">
        <f t="shared" si="9"/>
      </c>
      <c r="N91" s="1"/>
      <c r="O91" s="1">
        <f t="shared" si="10"/>
      </c>
      <c r="P91" s="1">
        <f t="shared" si="11"/>
      </c>
    </row>
    <row r="92" spans="1:16" ht="12.75">
      <c r="A92" s="1"/>
      <c r="B92" s="1"/>
      <c r="C92" s="1"/>
      <c r="D92" s="1"/>
      <c r="E92" s="1"/>
      <c r="F92" s="1"/>
      <c r="G92" s="54"/>
      <c r="H92" s="67">
        <f t="shared" si="6"/>
      </c>
      <c r="I92" s="1">
        <f t="shared" si="7"/>
      </c>
      <c r="K92" s="55">
        <f t="shared" si="8"/>
      </c>
      <c r="L92" s="1"/>
      <c r="M92" s="1">
        <f t="shared" si="9"/>
      </c>
      <c r="N92" s="1"/>
      <c r="O92" s="1">
        <f t="shared" si="10"/>
      </c>
      <c r="P92" s="1">
        <f t="shared" si="11"/>
      </c>
    </row>
    <row r="93" spans="1:16" ht="12.75">
      <c r="A93" s="1"/>
      <c r="B93" s="1"/>
      <c r="C93" s="1"/>
      <c r="D93" s="1"/>
      <c r="E93" s="1"/>
      <c r="F93" s="1"/>
      <c r="G93" s="54"/>
      <c r="H93" s="67">
        <f t="shared" si="6"/>
      </c>
      <c r="I93" s="1">
        <f t="shared" si="7"/>
      </c>
      <c r="K93" s="55">
        <f t="shared" si="8"/>
      </c>
      <c r="L93" s="1"/>
      <c r="M93" s="1">
        <f t="shared" si="9"/>
      </c>
      <c r="N93" s="1"/>
      <c r="O93" s="1">
        <f t="shared" si="10"/>
      </c>
      <c r="P93" s="1">
        <f t="shared" si="11"/>
      </c>
    </row>
    <row r="94" spans="1:16" ht="12.75">
      <c r="A94" s="1"/>
      <c r="B94" s="1"/>
      <c r="C94" s="1"/>
      <c r="D94" s="1"/>
      <c r="E94" s="1"/>
      <c r="F94" s="1"/>
      <c r="G94" s="54"/>
      <c r="H94" s="67">
        <f t="shared" si="6"/>
      </c>
      <c r="I94" s="1">
        <f t="shared" si="7"/>
      </c>
      <c r="K94" s="55">
        <f t="shared" si="8"/>
      </c>
      <c r="L94" s="1"/>
      <c r="M94" s="1">
        <f t="shared" si="9"/>
      </c>
      <c r="N94" s="1"/>
      <c r="O94" s="1">
        <f t="shared" si="10"/>
      </c>
      <c r="P94" s="1">
        <f t="shared" si="11"/>
      </c>
    </row>
    <row r="95" spans="1:16" ht="12.75">
      <c r="A95" s="1"/>
      <c r="B95" s="1"/>
      <c r="C95" s="1"/>
      <c r="D95" s="1"/>
      <c r="E95" s="1"/>
      <c r="F95" s="1"/>
      <c r="G95" s="54"/>
      <c r="H95" s="67">
        <f t="shared" si="6"/>
      </c>
      <c r="I95" s="1">
        <f t="shared" si="7"/>
      </c>
      <c r="K95" s="55">
        <f t="shared" si="8"/>
      </c>
      <c r="L95" s="1"/>
      <c r="M95" s="1">
        <f t="shared" si="9"/>
      </c>
      <c r="N95" s="1"/>
      <c r="O95" s="1">
        <f t="shared" si="10"/>
      </c>
      <c r="P95" s="1">
        <f t="shared" si="11"/>
      </c>
    </row>
    <row r="96" spans="1:16" ht="12.75">
      <c r="A96" s="1"/>
      <c r="B96" s="1"/>
      <c r="C96" s="1"/>
      <c r="D96" s="1"/>
      <c r="E96" s="1"/>
      <c r="F96" s="1"/>
      <c r="G96" s="54"/>
      <c r="H96" s="67">
        <f t="shared" si="6"/>
      </c>
      <c r="I96" s="1">
        <f t="shared" si="7"/>
      </c>
      <c r="K96" s="55">
        <f t="shared" si="8"/>
      </c>
      <c r="L96" s="1"/>
      <c r="M96" s="1">
        <f t="shared" si="9"/>
      </c>
      <c r="N96" s="1"/>
      <c r="O96" s="1">
        <f t="shared" si="10"/>
      </c>
      <c r="P96" s="1">
        <f t="shared" si="11"/>
      </c>
    </row>
    <row r="97" spans="1:16" ht="12.75">
      <c r="A97" s="1"/>
      <c r="B97" s="1"/>
      <c r="C97" s="1"/>
      <c r="D97" s="1"/>
      <c r="E97" s="1"/>
      <c r="F97" s="1"/>
      <c r="G97" s="54"/>
      <c r="H97" s="67">
        <f t="shared" si="6"/>
      </c>
      <c r="I97" s="1">
        <f t="shared" si="7"/>
      </c>
      <c r="K97" s="55">
        <f t="shared" si="8"/>
      </c>
      <c r="L97" s="1"/>
      <c r="M97" s="1">
        <f t="shared" si="9"/>
      </c>
      <c r="N97" s="1"/>
      <c r="O97" s="1">
        <f t="shared" si="10"/>
      </c>
      <c r="P97" s="1">
        <f t="shared" si="11"/>
      </c>
    </row>
    <row r="98" spans="1:16" ht="12.75">
      <c r="A98" s="1"/>
      <c r="B98" s="1"/>
      <c r="C98" s="1"/>
      <c r="D98" s="1"/>
      <c r="E98" s="1"/>
      <c r="F98" s="1"/>
      <c r="G98" s="54"/>
      <c r="H98" s="67">
        <f t="shared" si="6"/>
      </c>
      <c r="I98" s="1">
        <f t="shared" si="7"/>
      </c>
      <c r="K98" s="55">
        <f t="shared" si="8"/>
      </c>
      <c r="L98" s="1"/>
      <c r="M98" s="1">
        <f t="shared" si="9"/>
      </c>
      <c r="N98" s="1"/>
      <c r="O98" s="1">
        <f t="shared" si="10"/>
      </c>
      <c r="P98" s="1">
        <f t="shared" si="11"/>
      </c>
    </row>
    <row r="99" spans="1:16" ht="12.75">
      <c r="A99" s="1"/>
      <c r="B99" s="1"/>
      <c r="C99" s="1"/>
      <c r="D99" s="1"/>
      <c r="E99" s="1"/>
      <c r="F99" s="1"/>
      <c r="G99" s="54"/>
      <c r="H99" s="67">
        <f t="shared" si="6"/>
      </c>
      <c r="I99" s="1">
        <f t="shared" si="7"/>
      </c>
      <c r="K99" s="55">
        <f t="shared" si="8"/>
      </c>
      <c r="L99" s="1"/>
      <c r="M99" s="1">
        <f t="shared" si="9"/>
      </c>
      <c r="N99" s="1"/>
      <c r="O99" s="1">
        <f t="shared" si="10"/>
      </c>
      <c r="P99" s="1">
        <f t="shared" si="11"/>
      </c>
    </row>
    <row r="100" spans="1:16" ht="12.75">
      <c r="A100" s="1"/>
      <c r="B100" s="1"/>
      <c r="C100" s="1"/>
      <c r="D100" s="1"/>
      <c r="E100" s="1"/>
      <c r="F100" s="1"/>
      <c r="G100" s="54"/>
      <c r="H100" s="67">
        <f t="shared" si="6"/>
      </c>
      <c r="I100" s="1">
        <f t="shared" si="7"/>
      </c>
      <c r="K100" s="55">
        <f t="shared" si="8"/>
      </c>
      <c r="L100" s="1"/>
      <c r="M100" s="1">
        <f t="shared" si="9"/>
      </c>
      <c r="N100" s="1"/>
      <c r="O100" s="1">
        <f t="shared" si="10"/>
      </c>
      <c r="P100" s="1">
        <f t="shared" si="11"/>
      </c>
    </row>
    <row r="101" spans="8:16" ht="12.75">
      <c r="H101">
        <f t="shared" si="6"/>
      </c>
      <c r="I101">
        <f t="shared" si="7"/>
      </c>
      <c r="K101" s="56">
        <f t="shared" si="8"/>
      </c>
      <c r="M101">
        <f t="shared" si="9"/>
      </c>
      <c r="O101">
        <f t="shared" si="10"/>
      </c>
      <c r="P101">
        <f t="shared" si="11"/>
      </c>
    </row>
    <row r="102" spans="8:16" ht="12.75">
      <c r="H102">
        <f t="shared" si="6"/>
      </c>
      <c r="I102">
        <f t="shared" si="7"/>
      </c>
      <c r="K102" s="56">
        <f t="shared" si="8"/>
      </c>
      <c r="M102">
        <f t="shared" si="9"/>
      </c>
      <c r="O102">
        <f t="shared" si="10"/>
      </c>
      <c r="P102">
        <f t="shared" si="11"/>
      </c>
    </row>
    <row r="103" spans="8:16" ht="12.75">
      <c r="H103">
        <f t="shared" si="6"/>
      </c>
      <c r="I103">
        <f t="shared" si="7"/>
      </c>
      <c r="K103" s="56">
        <f t="shared" si="8"/>
      </c>
      <c r="M103">
        <f t="shared" si="9"/>
      </c>
      <c r="O103">
        <f t="shared" si="10"/>
      </c>
      <c r="P103">
        <f t="shared" si="11"/>
      </c>
    </row>
    <row r="104" spans="8:16" ht="12.75">
      <c r="H104">
        <f t="shared" si="6"/>
      </c>
      <c r="I104">
        <f t="shared" si="7"/>
      </c>
      <c r="K104" s="56">
        <f t="shared" si="8"/>
      </c>
      <c r="M104">
        <f t="shared" si="9"/>
      </c>
      <c r="O104">
        <f t="shared" si="10"/>
      </c>
      <c r="P104">
        <f t="shared" si="11"/>
      </c>
    </row>
    <row r="105" spans="8:16" ht="12.75">
      <c r="H105">
        <f t="shared" si="6"/>
      </c>
      <c r="I105">
        <f t="shared" si="7"/>
      </c>
      <c r="K105" s="56">
        <f t="shared" si="8"/>
      </c>
      <c r="M105">
        <f t="shared" si="9"/>
      </c>
      <c r="O105">
        <f t="shared" si="10"/>
      </c>
      <c r="P105">
        <f t="shared" si="11"/>
      </c>
    </row>
  </sheetData>
  <sheetProtection/>
  <printOptions/>
  <pageMargins left="0.787401575" right="0.787401575" top="0.984251969" bottom="0.984251969" header="0.492125985" footer="0.49212598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77"/>
  <sheetViews>
    <sheetView zoomScalePageLayoutView="0" workbookViewId="0" topLeftCell="A1">
      <selection activeCell="A17" sqref="A17:AG17"/>
    </sheetView>
  </sheetViews>
  <sheetFormatPr defaultColWidth="9.140625" defaultRowHeight="12.75"/>
  <cols>
    <col min="1" max="1" width="9.28125" style="0" customWidth="1"/>
    <col min="2" max="12" width="3.7109375" style="0" customWidth="1"/>
    <col min="13" max="33" width="5.7109375" style="0" customWidth="1"/>
    <col min="34" max="34" width="4.7109375" style="0" customWidth="1"/>
  </cols>
  <sheetData>
    <row r="1" spans="1:44" ht="15.75">
      <c r="A1" s="118" t="s">
        <v>55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20"/>
      <c r="AI1" s="101" t="s">
        <v>43</v>
      </c>
      <c r="AJ1" s="101"/>
      <c r="AK1" s="101"/>
      <c r="AL1" s="101"/>
      <c r="AM1" s="101"/>
      <c r="AN1" s="101"/>
      <c r="AO1" s="101"/>
      <c r="AP1" s="101"/>
      <c r="AQ1" s="101"/>
      <c r="AR1" s="101"/>
    </row>
    <row r="2" spans="1:33" ht="12.75">
      <c r="A2" s="40" t="s">
        <v>16</v>
      </c>
      <c r="B2" s="128" t="s">
        <v>41</v>
      </c>
      <c r="C2" s="129"/>
      <c r="D2" s="129"/>
      <c r="E2" s="130"/>
      <c r="F2" s="131" t="s">
        <v>17</v>
      </c>
      <c r="G2" s="132"/>
      <c r="H2" s="132"/>
      <c r="I2" s="132"/>
      <c r="J2" s="132"/>
      <c r="K2" s="132"/>
      <c r="L2" s="133"/>
      <c r="M2" s="137" t="s">
        <v>44</v>
      </c>
      <c r="N2" s="138"/>
      <c r="O2" s="138"/>
      <c r="P2" s="138"/>
      <c r="Q2" s="139"/>
      <c r="R2" s="143" t="s">
        <v>46</v>
      </c>
      <c r="S2" s="144"/>
      <c r="T2" s="144"/>
      <c r="U2" s="144"/>
      <c r="V2" s="145"/>
      <c r="W2" s="124" t="s">
        <v>47</v>
      </c>
      <c r="X2" s="113"/>
      <c r="Y2" s="113"/>
      <c r="Z2" s="113"/>
      <c r="AA2" s="125"/>
      <c r="AB2" s="126" t="s">
        <v>46</v>
      </c>
      <c r="AC2" s="116"/>
      <c r="AD2" s="116"/>
      <c r="AE2" s="116"/>
      <c r="AF2" s="116"/>
      <c r="AG2" s="127"/>
    </row>
    <row r="3" spans="1:70" ht="12.75">
      <c r="A3" s="41" t="s">
        <v>18</v>
      </c>
      <c r="B3" s="146" t="s">
        <v>42</v>
      </c>
      <c r="C3" s="147"/>
      <c r="D3" s="147"/>
      <c r="E3" s="148"/>
      <c r="F3" s="134"/>
      <c r="G3" s="135"/>
      <c r="H3" s="135"/>
      <c r="I3" s="135"/>
      <c r="J3" s="135"/>
      <c r="K3" s="135"/>
      <c r="L3" s="136"/>
      <c r="M3" s="140"/>
      <c r="N3" s="141"/>
      <c r="O3" s="141"/>
      <c r="P3" s="141"/>
      <c r="Q3" s="142"/>
      <c r="R3" s="149" t="s">
        <v>51</v>
      </c>
      <c r="S3" s="150"/>
      <c r="T3" s="150"/>
      <c r="U3" s="150"/>
      <c r="V3" s="151"/>
      <c r="W3" s="108" t="s">
        <v>52</v>
      </c>
      <c r="X3" s="103"/>
      <c r="Y3" s="103"/>
      <c r="Z3" s="103"/>
      <c r="AA3" s="109"/>
      <c r="AB3" s="110" t="s">
        <v>53</v>
      </c>
      <c r="AC3" s="106"/>
      <c r="AD3" s="106"/>
      <c r="AE3" s="106"/>
      <c r="AF3" s="106"/>
      <c r="AG3" s="111"/>
      <c r="AH3" s="9"/>
      <c r="AI3" s="121" t="s">
        <v>87</v>
      </c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</row>
    <row r="4" spans="1:58" ht="12.75">
      <c r="A4" s="42" t="s">
        <v>20</v>
      </c>
      <c r="B4" s="43">
        <v>15</v>
      </c>
      <c r="C4" s="19">
        <v>16</v>
      </c>
      <c r="D4" s="19">
        <v>17</v>
      </c>
      <c r="E4" s="20">
        <v>18</v>
      </c>
      <c r="F4" s="44">
        <v>18.5</v>
      </c>
      <c r="G4" s="21">
        <v>19</v>
      </c>
      <c r="H4" s="21">
        <v>20</v>
      </c>
      <c r="I4" s="21">
        <v>21</v>
      </c>
      <c r="J4" s="21">
        <v>22</v>
      </c>
      <c r="K4" s="21">
        <v>23</v>
      </c>
      <c r="L4" s="22">
        <v>24</v>
      </c>
      <c r="M4" s="45">
        <v>25</v>
      </c>
      <c r="N4" s="23">
        <v>26</v>
      </c>
      <c r="O4" s="23">
        <v>27</v>
      </c>
      <c r="P4" s="23">
        <v>28</v>
      </c>
      <c r="Q4" s="24">
        <v>29</v>
      </c>
      <c r="R4" s="46">
        <v>30</v>
      </c>
      <c r="S4" s="25">
        <v>31</v>
      </c>
      <c r="T4" s="25">
        <v>32</v>
      </c>
      <c r="U4" s="25">
        <v>33</v>
      </c>
      <c r="V4" s="26">
        <v>34</v>
      </c>
      <c r="W4" s="27">
        <v>35</v>
      </c>
      <c r="X4" s="27">
        <v>36</v>
      </c>
      <c r="Y4" s="27">
        <v>37</v>
      </c>
      <c r="Z4" s="27">
        <v>38</v>
      </c>
      <c r="AA4" s="28">
        <v>39</v>
      </c>
      <c r="AB4" s="69">
        <v>40</v>
      </c>
      <c r="AC4" s="69">
        <v>41</v>
      </c>
      <c r="AD4" s="69">
        <v>42</v>
      </c>
      <c r="AE4" s="69">
        <v>43</v>
      </c>
      <c r="AF4" s="69">
        <v>44</v>
      </c>
      <c r="AG4" s="70">
        <v>45</v>
      </c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</row>
    <row r="5" spans="1:58" ht="12.75">
      <c r="A5" s="48">
        <v>1.45</v>
      </c>
      <c r="B5" s="14">
        <f>B4*2.1025</f>
        <v>31.5375</v>
      </c>
      <c r="C5" s="15">
        <f aca="true" t="shared" si="0" ref="C5:Q5">C4*2.1025</f>
        <v>33.64</v>
      </c>
      <c r="D5" s="15">
        <f t="shared" si="0"/>
        <v>35.7425</v>
      </c>
      <c r="E5" s="16">
        <f t="shared" si="0"/>
        <v>37.845</v>
      </c>
      <c r="F5" s="14">
        <f t="shared" si="0"/>
        <v>38.89625</v>
      </c>
      <c r="G5" s="15">
        <f t="shared" si="0"/>
        <v>39.9475</v>
      </c>
      <c r="H5" s="15">
        <f t="shared" si="0"/>
        <v>42.05</v>
      </c>
      <c r="I5" s="15">
        <f t="shared" si="0"/>
        <v>44.1525</v>
      </c>
      <c r="J5" s="15">
        <f t="shared" si="0"/>
        <v>46.255</v>
      </c>
      <c r="K5" s="15">
        <f t="shared" si="0"/>
        <v>48.3575</v>
      </c>
      <c r="L5" s="16">
        <f t="shared" si="0"/>
        <v>50.46</v>
      </c>
      <c r="M5" s="14">
        <f t="shared" si="0"/>
        <v>52.5625</v>
      </c>
      <c r="N5" s="15">
        <f t="shared" si="0"/>
        <v>54.665</v>
      </c>
      <c r="O5" s="15">
        <f t="shared" si="0"/>
        <v>56.7675</v>
      </c>
      <c r="P5" s="15">
        <f t="shared" si="0"/>
        <v>58.870000000000005</v>
      </c>
      <c r="Q5" s="16">
        <f t="shared" si="0"/>
        <v>60.972500000000004</v>
      </c>
      <c r="R5" s="14">
        <f>R4*2.1025</f>
        <v>63.075</v>
      </c>
      <c r="S5" s="15">
        <f aca="true" t="shared" si="1" ref="S5:AG5">S4*2.1025</f>
        <v>65.1775</v>
      </c>
      <c r="T5" s="15">
        <f t="shared" si="1"/>
        <v>67.28</v>
      </c>
      <c r="U5" s="15">
        <f t="shared" si="1"/>
        <v>69.38250000000001</v>
      </c>
      <c r="V5" s="16">
        <f t="shared" si="1"/>
        <v>71.485</v>
      </c>
      <c r="W5" s="14">
        <f t="shared" si="1"/>
        <v>73.5875</v>
      </c>
      <c r="X5" s="15">
        <f t="shared" si="1"/>
        <v>75.69</v>
      </c>
      <c r="Y5" s="15">
        <f t="shared" si="1"/>
        <v>77.7925</v>
      </c>
      <c r="Z5" s="15">
        <f t="shared" si="1"/>
        <v>79.895</v>
      </c>
      <c r="AA5" s="16">
        <f t="shared" si="1"/>
        <v>81.9975</v>
      </c>
      <c r="AB5" s="14">
        <f t="shared" si="1"/>
        <v>84.1</v>
      </c>
      <c r="AC5" s="15">
        <f t="shared" si="1"/>
        <v>86.2025</v>
      </c>
      <c r="AD5" s="15">
        <f t="shared" si="1"/>
        <v>88.305</v>
      </c>
      <c r="AE5" s="15">
        <f t="shared" si="1"/>
        <v>90.4075</v>
      </c>
      <c r="AF5" s="15">
        <f t="shared" si="1"/>
        <v>92.51</v>
      </c>
      <c r="AG5" s="17">
        <f t="shared" si="1"/>
        <v>94.6125</v>
      </c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</row>
    <row r="6" spans="1:58" ht="12.75">
      <c r="A6" s="48">
        <v>1.5</v>
      </c>
      <c r="B6" s="14">
        <f>B4*2.25</f>
        <v>33.75</v>
      </c>
      <c r="C6" s="15">
        <f aca="true" t="shared" si="2" ref="C6:Q6">C4*2.25</f>
        <v>36</v>
      </c>
      <c r="D6" s="15">
        <f t="shared" si="2"/>
        <v>38.25</v>
      </c>
      <c r="E6" s="16">
        <f t="shared" si="2"/>
        <v>40.5</v>
      </c>
      <c r="F6" s="14">
        <f t="shared" si="2"/>
        <v>41.625</v>
      </c>
      <c r="G6" s="15">
        <f t="shared" si="2"/>
        <v>42.75</v>
      </c>
      <c r="H6" s="15">
        <f t="shared" si="2"/>
        <v>45</v>
      </c>
      <c r="I6" s="15">
        <f t="shared" si="2"/>
        <v>47.25</v>
      </c>
      <c r="J6" s="15">
        <f t="shared" si="2"/>
        <v>49.5</v>
      </c>
      <c r="K6" s="15">
        <f t="shared" si="2"/>
        <v>51.75</v>
      </c>
      <c r="L6" s="16">
        <f t="shared" si="2"/>
        <v>54</v>
      </c>
      <c r="M6" s="14">
        <f t="shared" si="2"/>
        <v>56.25</v>
      </c>
      <c r="N6" s="15">
        <f t="shared" si="2"/>
        <v>58.5</v>
      </c>
      <c r="O6" s="15">
        <f t="shared" si="2"/>
        <v>60.75</v>
      </c>
      <c r="P6" s="15">
        <f t="shared" si="2"/>
        <v>63</v>
      </c>
      <c r="Q6" s="16">
        <f t="shared" si="2"/>
        <v>65.25</v>
      </c>
      <c r="R6" s="14">
        <f>R4*2.25</f>
        <v>67.5</v>
      </c>
      <c r="S6" s="15">
        <f aca="true" t="shared" si="3" ref="S6:AG6">S4*2.25</f>
        <v>69.75</v>
      </c>
      <c r="T6" s="15">
        <f t="shared" si="3"/>
        <v>72</v>
      </c>
      <c r="U6" s="15">
        <f t="shared" si="3"/>
        <v>74.25</v>
      </c>
      <c r="V6" s="16">
        <f t="shared" si="3"/>
        <v>76.5</v>
      </c>
      <c r="W6" s="14">
        <f t="shared" si="3"/>
        <v>78.75</v>
      </c>
      <c r="X6" s="15">
        <f t="shared" si="3"/>
        <v>81</v>
      </c>
      <c r="Y6" s="15">
        <f t="shared" si="3"/>
        <v>83.25</v>
      </c>
      <c r="Z6" s="15">
        <f t="shared" si="3"/>
        <v>85.5</v>
      </c>
      <c r="AA6" s="16">
        <f t="shared" si="3"/>
        <v>87.75</v>
      </c>
      <c r="AB6" s="14">
        <f t="shared" si="3"/>
        <v>90</v>
      </c>
      <c r="AC6" s="15">
        <f t="shared" si="3"/>
        <v>92.25</v>
      </c>
      <c r="AD6" s="15">
        <f t="shared" si="3"/>
        <v>94.5</v>
      </c>
      <c r="AE6" s="15">
        <f t="shared" si="3"/>
        <v>96.75</v>
      </c>
      <c r="AF6" s="15">
        <f t="shared" si="3"/>
        <v>99</v>
      </c>
      <c r="AG6" s="17">
        <f t="shared" si="3"/>
        <v>101.25</v>
      </c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33" ht="12.75">
      <c r="A7" s="48">
        <v>1.55</v>
      </c>
      <c r="B7" s="14">
        <f>B4*2.4025</f>
        <v>36.037499999999994</v>
      </c>
      <c r="C7" s="15">
        <f aca="true" t="shared" si="4" ref="C7:Q7">C4*2.4025</f>
        <v>38.44</v>
      </c>
      <c r="D7" s="15">
        <f t="shared" si="4"/>
        <v>40.8425</v>
      </c>
      <c r="E7" s="16">
        <f t="shared" si="4"/>
        <v>43.245</v>
      </c>
      <c r="F7" s="14">
        <f t="shared" si="4"/>
        <v>44.44625</v>
      </c>
      <c r="G7" s="15">
        <f t="shared" si="4"/>
        <v>45.647499999999994</v>
      </c>
      <c r="H7" s="15">
        <f t="shared" si="4"/>
        <v>48.05</v>
      </c>
      <c r="I7" s="15">
        <f t="shared" si="4"/>
        <v>50.4525</v>
      </c>
      <c r="J7" s="15">
        <f t="shared" si="4"/>
        <v>52.855</v>
      </c>
      <c r="K7" s="15">
        <f t="shared" si="4"/>
        <v>55.25749999999999</v>
      </c>
      <c r="L7" s="16">
        <f t="shared" si="4"/>
        <v>57.66</v>
      </c>
      <c r="M7" s="14">
        <f t="shared" si="4"/>
        <v>60.0625</v>
      </c>
      <c r="N7" s="15">
        <f t="shared" si="4"/>
        <v>62.464999999999996</v>
      </c>
      <c r="O7" s="15">
        <f t="shared" si="4"/>
        <v>64.86749999999999</v>
      </c>
      <c r="P7" s="15">
        <f t="shared" si="4"/>
        <v>67.27</v>
      </c>
      <c r="Q7" s="16">
        <f t="shared" si="4"/>
        <v>69.6725</v>
      </c>
      <c r="R7" s="14">
        <f>R4*2.4025</f>
        <v>72.07499999999999</v>
      </c>
      <c r="S7" s="15">
        <f aca="true" t="shared" si="5" ref="S7:AG7">S4*2.4025</f>
        <v>74.47749999999999</v>
      </c>
      <c r="T7" s="15">
        <f t="shared" si="5"/>
        <v>76.88</v>
      </c>
      <c r="U7" s="15">
        <f t="shared" si="5"/>
        <v>79.2825</v>
      </c>
      <c r="V7" s="16">
        <f t="shared" si="5"/>
        <v>81.685</v>
      </c>
      <c r="W7" s="14">
        <f t="shared" si="5"/>
        <v>84.08749999999999</v>
      </c>
      <c r="X7" s="15">
        <f t="shared" si="5"/>
        <v>86.49</v>
      </c>
      <c r="Y7" s="15">
        <f t="shared" si="5"/>
        <v>88.8925</v>
      </c>
      <c r="Z7" s="15">
        <f t="shared" si="5"/>
        <v>91.29499999999999</v>
      </c>
      <c r="AA7" s="16">
        <f t="shared" si="5"/>
        <v>93.69749999999999</v>
      </c>
      <c r="AB7" s="14">
        <f t="shared" si="5"/>
        <v>96.1</v>
      </c>
      <c r="AC7" s="15">
        <f t="shared" si="5"/>
        <v>98.5025</v>
      </c>
      <c r="AD7" s="15">
        <f t="shared" si="5"/>
        <v>100.905</v>
      </c>
      <c r="AE7" s="15">
        <f t="shared" si="5"/>
        <v>103.30749999999999</v>
      </c>
      <c r="AF7" s="15">
        <f t="shared" si="5"/>
        <v>105.71</v>
      </c>
      <c r="AG7" s="17">
        <f t="shared" si="5"/>
        <v>108.1125</v>
      </c>
    </row>
    <row r="8" spans="1:67" ht="12.75">
      <c r="A8" s="48">
        <v>1.6</v>
      </c>
      <c r="B8" s="14">
        <f>B4*2.56</f>
        <v>38.4</v>
      </c>
      <c r="C8" s="15">
        <f aca="true" t="shared" si="6" ref="C8:Q8">C4*2.56</f>
        <v>40.96</v>
      </c>
      <c r="D8" s="15">
        <f t="shared" si="6"/>
        <v>43.52</v>
      </c>
      <c r="E8" s="16">
        <f t="shared" si="6"/>
        <v>46.08</v>
      </c>
      <c r="F8" s="14">
        <f t="shared" si="6"/>
        <v>47.36</v>
      </c>
      <c r="G8" s="15">
        <f t="shared" si="6"/>
        <v>48.64</v>
      </c>
      <c r="H8" s="15">
        <f t="shared" si="6"/>
        <v>51.2</v>
      </c>
      <c r="I8" s="15">
        <f t="shared" si="6"/>
        <v>53.76</v>
      </c>
      <c r="J8" s="15">
        <f t="shared" si="6"/>
        <v>56.32</v>
      </c>
      <c r="K8" s="15">
        <f t="shared" si="6"/>
        <v>58.88</v>
      </c>
      <c r="L8" s="16">
        <f t="shared" si="6"/>
        <v>61.44</v>
      </c>
      <c r="M8" s="14">
        <f t="shared" si="6"/>
        <v>64</v>
      </c>
      <c r="N8" s="15">
        <f t="shared" si="6"/>
        <v>66.56</v>
      </c>
      <c r="O8" s="15">
        <f t="shared" si="6"/>
        <v>69.12</v>
      </c>
      <c r="P8" s="15">
        <f t="shared" si="6"/>
        <v>71.68</v>
      </c>
      <c r="Q8" s="16">
        <f t="shared" si="6"/>
        <v>74.24</v>
      </c>
      <c r="R8" s="14">
        <f>R4*2.56</f>
        <v>76.8</v>
      </c>
      <c r="S8" s="15">
        <f aca="true" t="shared" si="7" ref="S8:AG8">S4*2.56</f>
        <v>79.36</v>
      </c>
      <c r="T8" s="15">
        <f t="shared" si="7"/>
        <v>81.92</v>
      </c>
      <c r="U8" s="15">
        <f t="shared" si="7"/>
        <v>84.48</v>
      </c>
      <c r="V8" s="16">
        <f t="shared" si="7"/>
        <v>87.04</v>
      </c>
      <c r="W8" s="14">
        <f t="shared" si="7"/>
        <v>89.60000000000001</v>
      </c>
      <c r="X8" s="15">
        <f t="shared" si="7"/>
        <v>92.16</v>
      </c>
      <c r="Y8" s="15">
        <f t="shared" si="7"/>
        <v>94.72</v>
      </c>
      <c r="Z8" s="15">
        <f t="shared" si="7"/>
        <v>97.28</v>
      </c>
      <c r="AA8" s="16">
        <f t="shared" si="7"/>
        <v>99.84</v>
      </c>
      <c r="AB8" s="14">
        <f t="shared" si="7"/>
        <v>102.4</v>
      </c>
      <c r="AC8" s="15">
        <f t="shared" si="7"/>
        <v>104.96000000000001</v>
      </c>
      <c r="AD8" s="15">
        <f t="shared" si="7"/>
        <v>107.52</v>
      </c>
      <c r="AE8" s="15">
        <f t="shared" si="7"/>
        <v>110.08</v>
      </c>
      <c r="AF8" s="15">
        <f t="shared" si="7"/>
        <v>112.64</v>
      </c>
      <c r="AG8" s="17">
        <f t="shared" si="7"/>
        <v>115.2</v>
      </c>
      <c r="AI8" s="121" t="s">
        <v>21</v>
      </c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</row>
    <row r="9" spans="1:67" ht="12.75">
      <c r="A9" s="48">
        <v>1.65</v>
      </c>
      <c r="B9" s="14">
        <f>B4*2.7225</f>
        <v>40.837500000000006</v>
      </c>
      <c r="C9" s="15">
        <f aca="true" t="shared" si="8" ref="C9:Q9">C4*2.7225</f>
        <v>43.56</v>
      </c>
      <c r="D9" s="15">
        <f t="shared" si="8"/>
        <v>46.2825</v>
      </c>
      <c r="E9" s="16">
        <f t="shared" si="8"/>
        <v>49.005</v>
      </c>
      <c r="F9" s="14">
        <f t="shared" si="8"/>
        <v>50.36625</v>
      </c>
      <c r="G9" s="15">
        <f t="shared" si="8"/>
        <v>51.727500000000006</v>
      </c>
      <c r="H9" s="15">
        <f t="shared" si="8"/>
        <v>54.45</v>
      </c>
      <c r="I9" s="15">
        <f t="shared" si="8"/>
        <v>57.1725</v>
      </c>
      <c r="J9" s="15">
        <f t="shared" si="8"/>
        <v>59.895</v>
      </c>
      <c r="K9" s="15">
        <f t="shared" si="8"/>
        <v>62.61750000000001</v>
      </c>
      <c r="L9" s="16">
        <f t="shared" si="8"/>
        <v>65.34</v>
      </c>
      <c r="M9" s="14">
        <f t="shared" si="8"/>
        <v>68.0625</v>
      </c>
      <c r="N9" s="15">
        <f t="shared" si="8"/>
        <v>70.785</v>
      </c>
      <c r="O9" s="15">
        <f t="shared" si="8"/>
        <v>73.50750000000001</v>
      </c>
      <c r="P9" s="15">
        <f t="shared" si="8"/>
        <v>76.23</v>
      </c>
      <c r="Q9" s="16">
        <f t="shared" si="8"/>
        <v>78.9525</v>
      </c>
      <c r="R9" s="14">
        <f>R4*2.7225</f>
        <v>81.67500000000001</v>
      </c>
      <c r="S9" s="15">
        <f aca="true" t="shared" si="9" ref="S9:AG9">S4*2.7225</f>
        <v>84.39750000000001</v>
      </c>
      <c r="T9" s="15">
        <f t="shared" si="9"/>
        <v>87.12</v>
      </c>
      <c r="U9" s="15">
        <f t="shared" si="9"/>
        <v>89.8425</v>
      </c>
      <c r="V9" s="16">
        <f t="shared" si="9"/>
        <v>92.565</v>
      </c>
      <c r="W9" s="14">
        <f t="shared" si="9"/>
        <v>95.28750000000001</v>
      </c>
      <c r="X9" s="15">
        <f t="shared" si="9"/>
        <v>98.01</v>
      </c>
      <c r="Y9" s="15">
        <f t="shared" si="9"/>
        <v>100.7325</v>
      </c>
      <c r="Z9" s="15">
        <f t="shared" si="9"/>
        <v>103.45500000000001</v>
      </c>
      <c r="AA9" s="16">
        <f t="shared" si="9"/>
        <v>106.17750000000001</v>
      </c>
      <c r="AB9" s="14">
        <f t="shared" si="9"/>
        <v>108.9</v>
      </c>
      <c r="AC9" s="15">
        <f t="shared" si="9"/>
        <v>111.6225</v>
      </c>
      <c r="AD9" s="15">
        <f t="shared" si="9"/>
        <v>114.345</v>
      </c>
      <c r="AE9" s="15">
        <f t="shared" si="9"/>
        <v>117.06750000000001</v>
      </c>
      <c r="AF9" s="15">
        <f t="shared" si="9"/>
        <v>119.79</v>
      </c>
      <c r="AG9" s="17">
        <f t="shared" si="9"/>
        <v>122.5125</v>
      </c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</row>
    <row r="10" spans="1:33" ht="12.75">
      <c r="A10" s="48">
        <v>1.7</v>
      </c>
      <c r="B10" s="14">
        <f>B4*2.89</f>
        <v>43.35</v>
      </c>
      <c r="C10" s="15">
        <f aca="true" t="shared" si="10" ref="C10:Q10">C4*2.89</f>
        <v>46.24</v>
      </c>
      <c r="D10" s="15">
        <f t="shared" si="10"/>
        <v>49.13</v>
      </c>
      <c r="E10" s="16">
        <f t="shared" si="10"/>
        <v>52.02</v>
      </c>
      <c r="F10" s="14">
        <f t="shared" si="10"/>
        <v>53.465</v>
      </c>
      <c r="G10" s="15">
        <f t="shared" si="10"/>
        <v>54.910000000000004</v>
      </c>
      <c r="H10" s="15">
        <f t="shared" si="10"/>
        <v>57.800000000000004</v>
      </c>
      <c r="I10" s="15">
        <f t="shared" si="10"/>
        <v>60.690000000000005</v>
      </c>
      <c r="J10" s="15">
        <f t="shared" si="10"/>
        <v>63.580000000000005</v>
      </c>
      <c r="K10" s="15">
        <f t="shared" si="10"/>
        <v>66.47</v>
      </c>
      <c r="L10" s="16">
        <f t="shared" si="10"/>
        <v>69.36</v>
      </c>
      <c r="M10" s="14">
        <f t="shared" si="10"/>
        <v>72.25</v>
      </c>
      <c r="N10" s="15">
        <f t="shared" si="10"/>
        <v>75.14</v>
      </c>
      <c r="O10" s="15">
        <f t="shared" si="10"/>
        <v>78.03</v>
      </c>
      <c r="P10" s="15">
        <f t="shared" si="10"/>
        <v>80.92</v>
      </c>
      <c r="Q10" s="16">
        <f t="shared" si="10"/>
        <v>83.81</v>
      </c>
      <c r="R10" s="14">
        <f>R4*2.89</f>
        <v>86.7</v>
      </c>
      <c r="S10" s="15">
        <f aca="true" t="shared" si="11" ref="S10:AG10">S4*2.89</f>
        <v>89.59</v>
      </c>
      <c r="T10" s="15">
        <f t="shared" si="11"/>
        <v>92.48</v>
      </c>
      <c r="U10" s="15">
        <f t="shared" si="11"/>
        <v>95.37</v>
      </c>
      <c r="V10" s="16">
        <f t="shared" si="11"/>
        <v>98.26</v>
      </c>
      <c r="W10" s="14">
        <f t="shared" si="11"/>
        <v>101.15</v>
      </c>
      <c r="X10" s="15">
        <f t="shared" si="11"/>
        <v>104.04</v>
      </c>
      <c r="Y10" s="15">
        <f t="shared" si="11"/>
        <v>106.93</v>
      </c>
      <c r="Z10" s="15">
        <f t="shared" si="11"/>
        <v>109.82000000000001</v>
      </c>
      <c r="AA10" s="16">
        <f t="shared" si="11"/>
        <v>112.71000000000001</v>
      </c>
      <c r="AB10" s="14">
        <f t="shared" si="11"/>
        <v>115.60000000000001</v>
      </c>
      <c r="AC10" s="15">
        <f t="shared" si="11"/>
        <v>118.49000000000001</v>
      </c>
      <c r="AD10" s="15">
        <f t="shared" si="11"/>
        <v>121.38000000000001</v>
      </c>
      <c r="AE10" s="15">
        <f t="shared" si="11"/>
        <v>124.27000000000001</v>
      </c>
      <c r="AF10" s="15">
        <f t="shared" si="11"/>
        <v>127.16000000000001</v>
      </c>
      <c r="AG10" s="17">
        <f t="shared" si="11"/>
        <v>130.05</v>
      </c>
    </row>
    <row r="11" spans="1:33" ht="12.75">
      <c r="A11" s="48">
        <v>1.75</v>
      </c>
      <c r="B11" s="14">
        <f>B4*3.0625</f>
        <v>45.9375</v>
      </c>
      <c r="C11" s="15">
        <f aca="true" t="shared" si="12" ref="C11:Q11">C4*3.0625</f>
        <v>49</v>
      </c>
      <c r="D11" s="15">
        <f t="shared" si="12"/>
        <v>52.0625</v>
      </c>
      <c r="E11" s="16">
        <f t="shared" si="12"/>
        <v>55.125</v>
      </c>
      <c r="F11" s="14">
        <f t="shared" si="12"/>
        <v>56.65625</v>
      </c>
      <c r="G11" s="15">
        <f t="shared" si="12"/>
        <v>58.1875</v>
      </c>
      <c r="H11" s="15">
        <f t="shared" si="12"/>
        <v>61.25</v>
      </c>
      <c r="I11" s="15">
        <f t="shared" si="12"/>
        <v>64.3125</v>
      </c>
      <c r="J11" s="15">
        <f t="shared" si="12"/>
        <v>67.375</v>
      </c>
      <c r="K11" s="15">
        <f t="shared" si="12"/>
        <v>70.4375</v>
      </c>
      <c r="L11" s="16">
        <f t="shared" si="12"/>
        <v>73.5</v>
      </c>
      <c r="M11" s="14">
        <f t="shared" si="12"/>
        <v>76.5625</v>
      </c>
      <c r="N11" s="15">
        <f t="shared" si="12"/>
        <v>79.625</v>
      </c>
      <c r="O11" s="15">
        <f t="shared" si="12"/>
        <v>82.6875</v>
      </c>
      <c r="P11" s="15">
        <f t="shared" si="12"/>
        <v>85.75</v>
      </c>
      <c r="Q11" s="16">
        <f t="shared" si="12"/>
        <v>88.8125</v>
      </c>
      <c r="R11" s="14">
        <f>R4*3.0625</f>
        <v>91.875</v>
      </c>
      <c r="S11" s="15">
        <f aca="true" t="shared" si="13" ref="S11:AG11">S4*3.0625</f>
        <v>94.9375</v>
      </c>
      <c r="T11" s="15">
        <f t="shared" si="13"/>
        <v>98</v>
      </c>
      <c r="U11" s="15">
        <f t="shared" si="13"/>
        <v>101.0625</v>
      </c>
      <c r="V11" s="16">
        <f t="shared" si="13"/>
        <v>104.125</v>
      </c>
      <c r="W11" s="14">
        <f t="shared" si="13"/>
        <v>107.1875</v>
      </c>
      <c r="X11" s="15">
        <f t="shared" si="13"/>
        <v>110.25</v>
      </c>
      <c r="Y11" s="15">
        <f t="shared" si="13"/>
        <v>113.3125</v>
      </c>
      <c r="Z11" s="15">
        <f t="shared" si="13"/>
        <v>116.375</v>
      </c>
      <c r="AA11" s="16">
        <f t="shared" si="13"/>
        <v>119.4375</v>
      </c>
      <c r="AB11" s="14">
        <f t="shared" si="13"/>
        <v>122.5</v>
      </c>
      <c r="AC11" s="15">
        <f t="shared" si="13"/>
        <v>125.5625</v>
      </c>
      <c r="AD11" s="15">
        <f t="shared" si="13"/>
        <v>128.625</v>
      </c>
      <c r="AE11" s="15">
        <f t="shared" si="13"/>
        <v>131.6875</v>
      </c>
      <c r="AF11" s="15">
        <f t="shared" si="13"/>
        <v>134.75</v>
      </c>
      <c r="AG11" s="17">
        <f t="shared" si="13"/>
        <v>137.8125</v>
      </c>
    </row>
    <row r="12" spans="1:33" ht="12.75">
      <c r="A12" s="48">
        <v>1.8</v>
      </c>
      <c r="B12" s="14">
        <f>B4*3.24</f>
        <v>48.6</v>
      </c>
      <c r="C12" s="15">
        <f aca="true" t="shared" si="14" ref="C12:Q12">C4*3.24</f>
        <v>51.84</v>
      </c>
      <c r="D12" s="15">
        <f t="shared" si="14"/>
        <v>55.080000000000005</v>
      </c>
      <c r="E12" s="16">
        <f t="shared" si="14"/>
        <v>58.32000000000001</v>
      </c>
      <c r="F12" s="14">
        <f t="shared" si="14"/>
        <v>59.940000000000005</v>
      </c>
      <c r="G12" s="15">
        <f t="shared" si="14"/>
        <v>61.56</v>
      </c>
      <c r="H12" s="15">
        <f t="shared" si="14"/>
        <v>64.80000000000001</v>
      </c>
      <c r="I12" s="15">
        <f t="shared" si="14"/>
        <v>68.04</v>
      </c>
      <c r="J12" s="15">
        <f t="shared" si="14"/>
        <v>71.28</v>
      </c>
      <c r="K12" s="15">
        <f t="shared" si="14"/>
        <v>74.52000000000001</v>
      </c>
      <c r="L12" s="16">
        <f t="shared" si="14"/>
        <v>77.76</v>
      </c>
      <c r="M12" s="14">
        <f t="shared" si="14"/>
        <v>81</v>
      </c>
      <c r="N12" s="15">
        <f t="shared" si="14"/>
        <v>84.24000000000001</v>
      </c>
      <c r="O12" s="15">
        <f t="shared" si="14"/>
        <v>87.48</v>
      </c>
      <c r="P12" s="15">
        <f t="shared" si="14"/>
        <v>90.72</v>
      </c>
      <c r="Q12" s="16">
        <f t="shared" si="14"/>
        <v>93.96000000000001</v>
      </c>
      <c r="R12" s="14">
        <f>R4*3.24</f>
        <v>97.2</v>
      </c>
      <c r="S12" s="15">
        <f aca="true" t="shared" si="15" ref="S12:AG12">S4*3.24</f>
        <v>100.44000000000001</v>
      </c>
      <c r="T12" s="15">
        <f t="shared" si="15"/>
        <v>103.68</v>
      </c>
      <c r="U12" s="15">
        <f t="shared" si="15"/>
        <v>106.92</v>
      </c>
      <c r="V12" s="16">
        <f t="shared" si="15"/>
        <v>110.16000000000001</v>
      </c>
      <c r="W12" s="14">
        <f t="shared" si="15"/>
        <v>113.4</v>
      </c>
      <c r="X12" s="15">
        <f t="shared" si="15"/>
        <v>116.64000000000001</v>
      </c>
      <c r="Y12" s="15">
        <f t="shared" si="15"/>
        <v>119.88000000000001</v>
      </c>
      <c r="Z12" s="15">
        <f t="shared" si="15"/>
        <v>123.12</v>
      </c>
      <c r="AA12" s="16">
        <f t="shared" si="15"/>
        <v>126.36000000000001</v>
      </c>
      <c r="AB12" s="14">
        <f t="shared" si="15"/>
        <v>129.60000000000002</v>
      </c>
      <c r="AC12" s="15">
        <f t="shared" si="15"/>
        <v>132.84</v>
      </c>
      <c r="AD12" s="15">
        <f t="shared" si="15"/>
        <v>136.08</v>
      </c>
      <c r="AE12" s="15">
        <f t="shared" si="15"/>
        <v>139.32000000000002</v>
      </c>
      <c r="AF12" s="15">
        <f t="shared" si="15"/>
        <v>142.56</v>
      </c>
      <c r="AG12" s="17">
        <f t="shared" si="15"/>
        <v>145.8</v>
      </c>
    </row>
    <row r="13" spans="1:33" ht="12.75">
      <c r="A13" s="48">
        <v>1.85</v>
      </c>
      <c r="B13" s="14">
        <f>B4*3.4225</f>
        <v>51.3375</v>
      </c>
      <c r="C13" s="15">
        <f aca="true" t="shared" si="16" ref="C13:Q13">C4*3.4225</f>
        <v>54.76</v>
      </c>
      <c r="D13" s="15">
        <f t="shared" si="16"/>
        <v>58.1825</v>
      </c>
      <c r="E13" s="16">
        <f t="shared" si="16"/>
        <v>61.605</v>
      </c>
      <c r="F13" s="14">
        <f t="shared" si="16"/>
        <v>63.31625</v>
      </c>
      <c r="G13" s="15">
        <f t="shared" si="16"/>
        <v>65.0275</v>
      </c>
      <c r="H13" s="15">
        <f t="shared" si="16"/>
        <v>68.45</v>
      </c>
      <c r="I13" s="15">
        <f t="shared" si="16"/>
        <v>71.8725</v>
      </c>
      <c r="J13" s="15">
        <f t="shared" si="16"/>
        <v>75.295</v>
      </c>
      <c r="K13" s="15">
        <f t="shared" si="16"/>
        <v>78.7175</v>
      </c>
      <c r="L13" s="16">
        <f t="shared" si="16"/>
        <v>82.14</v>
      </c>
      <c r="M13" s="14">
        <f t="shared" si="16"/>
        <v>85.5625</v>
      </c>
      <c r="N13" s="15">
        <f t="shared" si="16"/>
        <v>88.985</v>
      </c>
      <c r="O13" s="15">
        <f t="shared" si="16"/>
        <v>92.4075</v>
      </c>
      <c r="P13" s="15">
        <f t="shared" si="16"/>
        <v>95.83</v>
      </c>
      <c r="Q13" s="16">
        <f t="shared" si="16"/>
        <v>99.2525</v>
      </c>
      <c r="R13" s="14">
        <f>R4*3.4225</f>
        <v>102.675</v>
      </c>
      <c r="S13" s="15">
        <f aca="true" t="shared" si="17" ref="S13:AG13">S4*3.4225</f>
        <v>106.0975</v>
      </c>
      <c r="T13" s="15">
        <f t="shared" si="17"/>
        <v>109.52</v>
      </c>
      <c r="U13" s="15">
        <f t="shared" si="17"/>
        <v>112.9425</v>
      </c>
      <c r="V13" s="16">
        <f t="shared" si="17"/>
        <v>116.365</v>
      </c>
      <c r="W13" s="14">
        <f t="shared" si="17"/>
        <v>119.7875</v>
      </c>
      <c r="X13" s="15">
        <f t="shared" si="17"/>
        <v>123.21</v>
      </c>
      <c r="Y13" s="15">
        <f t="shared" si="17"/>
        <v>126.6325</v>
      </c>
      <c r="Z13" s="15">
        <f t="shared" si="17"/>
        <v>130.055</v>
      </c>
      <c r="AA13" s="16">
        <f t="shared" si="17"/>
        <v>133.4775</v>
      </c>
      <c r="AB13" s="14">
        <f t="shared" si="17"/>
        <v>136.9</v>
      </c>
      <c r="AC13" s="15">
        <f t="shared" si="17"/>
        <v>140.3225</v>
      </c>
      <c r="AD13" s="15">
        <f t="shared" si="17"/>
        <v>143.745</v>
      </c>
      <c r="AE13" s="15">
        <f t="shared" si="17"/>
        <v>147.1675</v>
      </c>
      <c r="AF13" s="15">
        <f t="shared" si="17"/>
        <v>150.59</v>
      </c>
      <c r="AG13" s="17">
        <f t="shared" si="17"/>
        <v>154.0125</v>
      </c>
    </row>
    <row r="14" spans="1:33" ht="12.75">
      <c r="A14" s="48">
        <v>1.9</v>
      </c>
      <c r="B14" s="14">
        <f>B4*3.61</f>
        <v>54.15</v>
      </c>
      <c r="C14" s="15">
        <f aca="true" t="shared" si="18" ref="C14:Q14">C4*3.61</f>
        <v>57.76</v>
      </c>
      <c r="D14" s="15">
        <f t="shared" si="18"/>
        <v>61.37</v>
      </c>
      <c r="E14" s="16">
        <f t="shared" si="18"/>
        <v>64.98</v>
      </c>
      <c r="F14" s="14">
        <f t="shared" si="18"/>
        <v>66.785</v>
      </c>
      <c r="G14" s="15">
        <f t="shared" si="18"/>
        <v>68.59</v>
      </c>
      <c r="H14" s="15">
        <f t="shared" si="18"/>
        <v>72.2</v>
      </c>
      <c r="I14" s="15">
        <f t="shared" si="18"/>
        <v>75.81</v>
      </c>
      <c r="J14" s="15">
        <f t="shared" si="18"/>
        <v>79.42</v>
      </c>
      <c r="K14" s="15">
        <f t="shared" si="18"/>
        <v>83.03</v>
      </c>
      <c r="L14" s="16">
        <f t="shared" si="18"/>
        <v>86.64</v>
      </c>
      <c r="M14" s="14">
        <f t="shared" si="18"/>
        <v>90.25</v>
      </c>
      <c r="N14" s="15">
        <f t="shared" si="18"/>
        <v>93.86</v>
      </c>
      <c r="O14" s="15">
        <f t="shared" si="18"/>
        <v>97.47</v>
      </c>
      <c r="P14" s="15">
        <f t="shared" si="18"/>
        <v>101.08</v>
      </c>
      <c r="Q14" s="16">
        <f t="shared" si="18"/>
        <v>104.69</v>
      </c>
      <c r="R14" s="14">
        <f>R4*3.61</f>
        <v>108.3</v>
      </c>
      <c r="S14" s="15">
        <f aca="true" t="shared" si="19" ref="S14:AG14">S4*3.61</f>
        <v>111.91</v>
      </c>
      <c r="T14" s="15">
        <f t="shared" si="19"/>
        <v>115.52</v>
      </c>
      <c r="U14" s="15">
        <f t="shared" si="19"/>
        <v>119.13</v>
      </c>
      <c r="V14" s="16">
        <f t="shared" si="19"/>
        <v>122.74</v>
      </c>
      <c r="W14" s="14">
        <f t="shared" si="19"/>
        <v>126.35</v>
      </c>
      <c r="X14" s="15">
        <f t="shared" si="19"/>
        <v>129.96</v>
      </c>
      <c r="Y14" s="15">
        <f t="shared" si="19"/>
        <v>133.57</v>
      </c>
      <c r="Z14" s="15">
        <f t="shared" si="19"/>
        <v>137.18</v>
      </c>
      <c r="AA14" s="16">
        <f t="shared" si="19"/>
        <v>140.79</v>
      </c>
      <c r="AB14" s="14">
        <f t="shared" si="19"/>
        <v>144.4</v>
      </c>
      <c r="AC14" s="15">
        <f t="shared" si="19"/>
        <v>148.01</v>
      </c>
      <c r="AD14" s="15">
        <f t="shared" si="19"/>
        <v>151.62</v>
      </c>
      <c r="AE14" s="15">
        <f t="shared" si="19"/>
        <v>155.23</v>
      </c>
      <c r="AF14" s="15">
        <f t="shared" si="19"/>
        <v>158.84</v>
      </c>
      <c r="AG14" s="17">
        <f t="shared" si="19"/>
        <v>162.45</v>
      </c>
    </row>
    <row r="15" spans="1:33" ht="13.5" thickBot="1">
      <c r="A15" s="49">
        <v>1.95</v>
      </c>
      <c r="B15" s="35">
        <f>B4*3.8025</f>
        <v>57.0375</v>
      </c>
      <c r="C15" s="36">
        <f aca="true" t="shared" si="20" ref="C15:Q15">C4*3.8025</f>
        <v>60.84</v>
      </c>
      <c r="D15" s="36">
        <f t="shared" si="20"/>
        <v>64.6425</v>
      </c>
      <c r="E15" s="37">
        <f t="shared" si="20"/>
        <v>68.44500000000001</v>
      </c>
      <c r="F15" s="35">
        <f t="shared" si="20"/>
        <v>70.34625</v>
      </c>
      <c r="G15" s="36">
        <f t="shared" si="20"/>
        <v>72.2475</v>
      </c>
      <c r="H15" s="36">
        <f t="shared" si="20"/>
        <v>76.05000000000001</v>
      </c>
      <c r="I15" s="36">
        <f t="shared" si="20"/>
        <v>79.8525</v>
      </c>
      <c r="J15" s="36">
        <f t="shared" si="20"/>
        <v>83.655</v>
      </c>
      <c r="K15" s="36">
        <f t="shared" si="20"/>
        <v>87.45750000000001</v>
      </c>
      <c r="L15" s="37">
        <f t="shared" si="20"/>
        <v>91.26</v>
      </c>
      <c r="M15" s="35">
        <f t="shared" si="20"/>
        <v>95.0625</v>
      </c>
      <c r="N15" s="36">
        <f t="shared" si="20"/>
        <v>98.86500000000001</v>
      </c>
      <c r="O15" s="36">
        <f t="shared" si="20"/>
        <v>102.6675</v>
      </c>
      <c r="P15" s="36">
        <f t="shared" si="20"/>
        <v>106.47</v>
      </c>
      <c r="Q15" s="37">
        <f t="shared" si="20"/>
        <v>110.27250000000001</v>
      </c>
      <c r="R15" s="35">
        <f>R4*3.8025</f>
        <v>114.075</v>
      </c>
      <c r="S15" s="36">
        <f aca="true" t="shared" si="21" ref="S15:AG15">S4*3.8025</f>
        <v>117.87750000000001</v>
      </c>
      <c r="T15" s="36">
        <f t="shared" si="21"/>
        <v>121.68</v>
      </c>
      <c r="U15" s="36">
        <f t="shared" si="21"/>
        <v>125.4825</v>
      </c>
      <c r="V15" s="37">
        <f t="shared" si="21"/>
        <v>129.285</v>
      </c>
      <c r="W15" s="35">
        <f t="shared" si="21"/>
        <v>133.0875</v>
      </c>
      <c r="X15" s="36">
        <f t="shared" si="21"/>
        <v>136.89000000000001</v>
      </c>
      <c r="Y15" s="36">
        <f t="shared" si="21"/>
        <v>140.6925</v>
      </c>
      <c r="Z15" s="36">
        <f t="shared" si="21"/>
        <v>144.495</v>
      </c>
      <c r="AA15" s="37">
        <f t="shared" si="21"/>
        <v>148.2975</v>
      </c>
      <c r="AB15" s="35">
        <f t="shared" si="21"/>
        <v>152.10000000000002</v>
      </c>
      <c r="AC15" s="36">
        <f t="shared" si="21"/>
        <v>155.9025</v>
      </c>
      <c r="AD15" s="36">
        <f t="shared" si="21"/>
        <v>159.705</v>
      </c>
      <c r="AE15" s="36">
        <f t="shared" si="21"/>
        <v>163.50750000000002</v>
      </c>
      <c r="AF15" s="36">
        <f t="shared" si="21"/>
        <v>167.31</v>
      </c>
      <c r="AG15" s="38">
        <f t="shared" si="21"/>
        <v>171.1125</v>
      </c>
    </row>
    <row r="16" ht="13.5" thickBot="1"/>
    <row r="17" spans="1:33" ht="16.5">
      <c r="A17" s="118" t="s">
        <v>54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3"/>
    </row>
    <row r="18" spans="1:33" ht="12.75">
      <c r="A18" s="13" t="s">
        <v>16</v>
      </c>
      <c r="B18" s="152" t="s">
        <v>22</v>
      </c>
      <c r="C18" s="153"/>
      <c r="D18" s="153"/>
      <c r="E18" s="154"/>
      <c r="F18" s="158" t="s">
        <v>17</v>
      </c>
      <c r="G18" s="132"/>
      <c r="H18" s="132"/>
      <c r="I18" s="132"/>
      <c r="J18" s="132"/>
      <c r="K18" s="132"/>
      <c r="L18" s="159"/>
      <c r="M18" s="162" t="s">
        <v>45</v>
      </c>
      <c r="N18" s="138"/>
      <c r="O18" s="138"/>
      <c r="P18" s="138"/>
      <c r="Q18" s="163"/>
      <c r="R18" s="166" t="s">
        <v>47</v>
      </c>
      <c r="S18" s="144"/>
      <c r="T18" s="144"/>
      <c r="U18" s="144"/>
      <c r="V18" s="167"/>
      <c r="W18" s="112" t="s">
        <v>47</v>
      </c>
      <c r="X18" s="113"/>
      <c r="Y18" s="113"/>
      <c r="Z18" s="113"/>
      <c r="AA18" s="114"/>
      <c r="AB18" s="115" t="s">
        <v>47</v>
      </c>
      <c r="AC18" s="116"/>
      <c r="AD18" s="116"/>
      <c r="AE18" s="116"/>
      <c r="AF18" s="116"/>
      <c r="AG18" s="117"/>
    </row>
    <row r="19" spans="1:33" ht="12.75">
      <c r="A19" s="13" t="s">
        <v>23</v>
      </c>
      <c r="B19" s="155"/>
      <c r="C19" s="156"/>
      <c r="D19" s="156"/>
      <c r="E19" s="157"/>
      <c r="F19" s="160"/>
      <c r="G19" s="135"/>
      <c r="H19" s="135"/>
      <c r="I19" s="135"/>
      <c r="J19" s="135"/>
      <c r="K19" s="135"/>
      <c r="L19" s="161"/>
      <c r="M19" s="164"/>
      <c r="N19" s="141"/>
      <c r="O19" s="141"/>
      <c r="P19" s="141"/>
      <c r="Q19" s="165"/>
      <c r="R19" s="168" t="s">
        <v>48</v>
      </c>
      <c r="S19" s="150"/>
      <c r="T19" s="150"/>
      <c r="U19" s="150"/>
      <c r="V19" s="169"/>
      <c r="W19" s="102" t="s">
        <v>49</v>
      </c>
      <c r="X19" s="103"/>
      <c r="Y19" s="103"/>
      <c r="Z19" s="103"/>
      <c r="AA19" s="104"/>
      <c r="AB19" s="105" t="s">
        <v>50</v>
      </c>
      <c r="AC19" s="106"/>
      <c r="AD19" s="106"/>
      <c r="AE19" s="106"/>
      <c r="AF19" s="106"/>
      <c r="AG19" s="107"/>
    </row>
    <row r="20" spans="1:33" ht="12.75">
      <c r="A20" s="18" t="s">
        <v>24</v>
      </c>
      <c r="B20" s="19">
        <v>15</v>
      </c>
      <c r="C20" s="19">
        <v>16</v>
      </c>
      <c r="D20" s="19">
        <v>17</v>
      </c>
      <c r="E20" s="20">
        <v>18</v>
      </c>
      <c r="F20" s="39">
        <v>18.5</v>
      </c>
      <c r="G20" s="21">
        <v>19</v>
      </c>
      <c r="H20" s="21">
        <v>20</v>
      </c>
      <c r="I20" s="21">
        <v>21</v>
      </c>
      <c r="J20" s="21">
        <v>22</v>
      </c>
      <c r="K20" s="21">
        <v>23</v>
      </c>
      <c r="L20" s="22">
        <v>24</v>
      </c>
      <c r="M20" s="23">
        <v>25</v>
      </c>
      <c r="N20" s="23">
        <v>26</v>
      </c>
      <c r="O20" s="23">
        <v>27</v>
      </c>
      <c r="P20" s="23">
        <v>28</v>
      </c>
      <c r="Q20" s="24">
        <v>29</v>
      </c>
      <c r="R20" s="25">
        <v>30</v>
      </c>
      <c r="S20" s="25">
        <v>31</v>
      </c>
      <c r="T20" s="25">
        <v>32</v>
      </c>
      <c r="U20" s="25">
        <v>33</v>
      </c>
      <c r="V20" s="26">
        <v>34</v>
      </c>
      <c r="W20" s="27">
        <v>35</v>
      </c>
      <c r="X20" s="27">
        <v>36</v>
      </c>
      <c r="Y20" s="27">
        <v>37</v>
      </c>
      <c r="Z20" s="27">
        <v>38</v>
      </c>
      <c r="AA20" s="28">
        <v>39</v>
      </c>
      <c r="AB20" s="69">
        <v>40</v>
      </c>
      <c r="AC20" s="69">
        <v>41</v>
      </c>
      <c r="AD20" s="69">
        <v>42</v>
      </c>
      <c r="AE20" s="69">
        <v>43</v>
      </c>
      <c r="AF20" s="69">
        <v>44</v>
      </c>
      <c r="AG20" s="70">
        <v>45</v>
      </c>
    </row>
    <row r="21" spans="1:33" ht="12.75">
      <c r="A21" s="50">
        <v>1.45</v>
      </c>
      <c r="B21" s="29">
        <v>32</v>
      </c>
      <c r="C21" s="29">
        <v>34</v>
      </c>
      <c r="D21" s="29">
        <v>36</v>
      </c>
      <c r="E21" s="29">
        <v>38</v>
      </c>
      <c r="F21" s="29">
        <v>39</v>
      </c>
      <c r="G21" s="29">
        <v>40</v>
      </c>
      <c r="H21" s="29">
        <v>42</v>
      </c>
      <c r="I21" s="29">
        <v>44</v>
      </c>
      <c r="J21" s="29">
        <v>46</v>
      </c>
      <c r="K21" s="29">
        <v>48</v>
      </c>
      <c r="L21" s="29">
        <v>50</v>
      </c>
      <c r="M21" s="29">
        <v>53</v>
      </c>
      <c r="N21" s="29">
        <v>55</v>
      </c>
      <c r="O21" s="29">
        <v>57</v>
      </c>
      <c r="P21" s="29">
        <v>59</v>
      </c>
      <c r="Q21" s="29">
        <v>61</v>
      </c>
      <c r="R21" s="29">
        <v>63</v>
      </c>
      <c r="S21" s="29">
        <v>65</v>
      </c>
      <c r="T21" s="29">
        <v>67</v>
      </c>
      <c r="U21" s="29">
        <v>69</v>
      </c>
      <c r="V21" s="29">
        <v>71</v>
      </c>
      <c r="W21" s="29">
        <v>74</v>
      </c>
      <c r="X21" s="29">
        <v>76</v>
      </c>
      <c r="Y21" s="29">
        <v>78</v>
      </c>
      <c r="Z21" s="29">
        <v>80</v>
      </c>
      <c r="AA21" s="29">
        <v>82</v>
      </c>
      <c r="AB21" s="29">
        <v>84</v>
      </c>
      <c r="AC21" s="29">
        <v>86</v>
      </c>
      <c r="AD21" s="29">
        <v>88</v>
      </c>
      <c r="AE21" s="29">
        <v>90</v>
      </c>
      <c r="AF21" s="29">
        <v>93</v>
      </c>
      <c r="AG21" s="30">
        <v>95</v>
      </c>
    </row>
    <row r="22" spans="1:47" ht="12.75">
      <c r="A22" s="50">
        <v>1.5</v>
      </c>
      <c r="B22" s="31">
        <v>34</v>
      </c>
      <c r="C22" s="31">
        <v>36</v>
      </c>
      <c r="D22" s="31">
        <v>38</v>
      </c>
      <c r="E22" s="31">
        <v>41</v>
      </c>
      <c r="F22" s="31">
        <v>42</v>
      </c>
      <c r="G22" s="31">
        <v>43</v>
      </c>
      <c r="H22" s="31">
        <v>45</v>
      </c>
      <c r="I22" s="31">
        <v>47</v>
      </c>
      <c r="J22" s="31">
        <v>50</v>
      </c>
      <c r="K22" s="31">
        <v>52</v>
      </c>
      <c r="L22" s="31">
        <v>54</v>
      </c>
      <c r="M22" s="31">
        <v>56</v>
      </c>
      <c r="N22" s="31">
        <v>59</v>
      </c>
      <c r="O22" s="31">
        <v>61</v>
      </c>
      <c r="P22" s="31">
        <v>63</v>
      </c>
      <c r="Q22" s="31">
        <v>65</v>
      </c>
      <c r="R22" s="31">
        <v>68</v>
      </c>
      <c r="S22" s="31">
        <v>70</v>
      </c>
      <c r="T22" s="31">
        <v>72</v>
      </c>
      <c r="U22" s="31">
        <v>74</v>
      </c>
      <c r="V22" s="31">
        <v>77</v>
      </c>
      <c r="W22" s="31">
        <v>79</v>
      </c>
      <c r="X22" s="31">
        <v>81</v>
      </c>
      <c r="Y22" s="31">
        <v>83</v>
      </c>
      <c r="Z22" s="31">
        <v>86</v>
      </c>
      <c r="AA22" s="31">
        <v>88</v>
      </c>
      <c r="AB22" s="31">
        <v>90</v>
      </c>
      <c r="AC22" s="31">
        <v>92</v>
      </c>
      <c r="AD22" s="31">
        <v>95</v>
      </c>
      <c r="AE22" s="31">
        <v>97</v>
      </c>
      <c r="AF22" s="31">
        <v>99</v>
      </c>
      <c r="AG22" s="32">
        <v>101</v>
      </c>
      <c r="AI22" s="92" t="s">
        <v>86</v>
      </c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3"/>
    </row>
    <row r="23" spans="1:33" ht="12.75">
      <c r="A23" s="50">
        <v>1.55</v>
      </c>
      <c r="B23" s="29">
        <v>36</v>
      </c>
      <c r="C23" s="29">
        <v>38</v>
      </c>
      <c r="D23" s="29">
        <v>41</v>
      </c>
      <c r="E23" s="29">
        <v>43</v>
      </c>
      <c r="F23" s="29">
        <v>44</v>
      </c>
      <c r="G23" s="29">
        <v>46</v>
      </c>
      <c r="H23" s="29">
        <v>48</v>
      </c>
      <c r="I23" s="29">
        <v>50</v>
      </c>
      <c r="J23" s="29">
        <v>53</v>
      </c>
      <c r="K23" s="29">
        <v>55</v>
      </c>
      <c r="L23" s="29">
        <v>58</v>
      </c>
      <c r="M23" s="29">
        <v>60</v>
      </c>
      <c r="N23" s="29">
        <v>62</v>
      </c>
      <c r="O23" s="29">
        <v>65</v>
      </c>
      <c r="P23" s="29">
        <v>67</v>
      </c>
      <c r="Q23" s="29">
        <v>70</v>
      </c>
      <c r="R23" s="29">
        <v>72</v>
      </c>
      <c r="S23" s="29">
        <v>74</v>
      </c>
      <c r="T23" s="29">
        <v>77</v>
      </c>
      <c r="U23" s="29">
        <v>79</v>
      </c>
      <c r="V23" s="29">
        <v>82</v>
      </c>
      <c r="W23" s="29">
        <v>84</v>
      </c>
      <c r="X23" s="29">
        <v>86</v>
      </c>
      <c r="Y23" s="29">
        <v>89</v>
      </c>
      <c r="Z23" s="29">
        <v>91</v>
      </c>
      <c r="AA23" s="29">
        <v>94</v>
      </c>
      <c r="AB23" s="29">
        <v>96</v>
      </c>
      <c r="AC23" s="29">
        <v>99</v>
      </c>
      <c r="AD23" s="29">
        <v>101</v>
      </c>
      <c r="AE23" s="29">
        <v>103</v>
      </c>
      <c r="AF23" s="29">
        <v>106</v>
      </c>
      <c r="AG23" s="30">
        <v>108</v>
      </c>
    </row>
    <row r="24" spans="1:33" ht="12.75">
      <c r="A24" s="50">
        <v>1.6</v>
      </c>
      <c r="B24" s="31">
        <v>38</v>
      </c>
      <c r="C24" s="31">
        <v>41</v>
      </c>
      <c r="D24" s="31">
        <v>44</v>
      </c>
      <c r="E24" s="31">
        <v>46</v>
      </c>
      <c r="F24" s="31">
        <v>47</v>
      </c>
      <c r="G24" s="31">
        <v>49</v>
      </c>
      <c r="H24" s="31">
        <v>51</v>
      </c>
      <c r="I24" s="31">
        <v>54</v>
      </c>
      <c r="J24" s="31">
        <v>56</v>
      </c>
      <c r="K24" s="31">
        <v>59</v>
      </c>
      <c r="L24" s="31">
        <v>61</v>
      </c>
      <c r="M24" s="31">
        <v>64</v>
      </c>
      <c r="N24" s="31">
        <v>67</v>
      </c>
      <c r="O24" s="31">
        <v>69</v>
      </c>
      <c r="P24" s="31">
        <v>72</v>
      </c>
      <c r="Q24" s="31">
        <v>74</v>
      </c>
      <c r="R24" s="31">
        <v>77</v>
      </c>
      <c r="S24" s="31">
        <v>79</v>
      </c>
      <c r="T24" s="31">
        <v>82</v>
      </c>
      <c r="U24" s="31">
        <v>84</v>
      </c>
      <c r="V24" s="31">
        <v>87</v>
      </c>
      <c r="W24" s="31">
        <v>90</v>
      </c>
      <c r="X24" s="31">
        <v>92</v>
      </c>
      <c r="Y24" s="31">
        <v>95</v>
      </c>
      <c r="Z24" s="31">
        <v>97</v>
      </c>
      <c r="AA24" s="31">
        <v>100</v>
      </c>
      <c r="AB24" s="31">
        <v>102</v>
      </c>
      <c r="AC24" s="31">
        <v>105</v>
      </c>
      <c r="AD24" s="31">
        <v>108</v>
      </c>
      <c r="AE24" s="31">
        <v>110</v>
      </c>
      <c r="AF24" s="31">
        <v>113</v>
      </c>
      <c r="AG24" s="32">
        <v>115</v>
      </c>
    </row>
    <row r="25" spans="1:33" ht="13.5" thickBot="1">
      <c r="A25" s="50">
        <v>1.65</v>
      </c>
      <c r="B25" s="29">
        <v>41</v>
      </c>
      <c r="C25" s="29">
        <v>44</v>
      </c>
      <c r="D25" s="29">
        <v>46</v>
      </c>
      <c r="E25" s="29">
        <v>49</v>
      </c>
      <c r="F25" s="29">
        <v>50</v>
      </c>
      <c r="G25" s="29">
        <v>52</v>
      </c>
      <c r="H25" s="29">
        <v>54</v>
      </c>
      <c r="I25" s="29">
        <v>57</v>
      </c>
      <c r="J25" s="29">
        <v>60</v>
      </c>
      <c r="K25" s="29">
        <v>63</v>
      </c>
      <c r="L25" s="29">
        <v>65</v>
      </c>
      <c r="M25" s="29">
        <v>68</v>
      </c>
      <c r="N25" s="29">
        <v>71</v>
      </c>
      <c r="O25" s="29">
        <v>74</v>
      </c>
      <c r="P25" s="29">
        <v>76</v>
      </c>
      <c r="Q25" s="29">
        <v>79</v>
      </c>
      <c r="R25" s="29">
        <v>82</v>
      </c>
      <c r="S25" s="29">
        <v>84</v>
      </c>
      <c r="T25" s="29">
        <v>87</v>
      </c>
      <c r="U25" s="29">
        <v>90</v>
      </c>
      <c r="V25" s="29">
        <v>93</v>
      </c>
      <c r="W25" s="29">
        <v>95</v>
      </c>
      <c r="X25" s="29">
        <v>98</v>
      </c>
      <c r="Y25" s="29">
        <v>101</v>
      </c>
      <c r="Z25" s="29">
        <v>103</v>
      </c>
      <c r="AA25" s="29">
        <v>106</v>
      </c>
      <c r="AB25" s="29">
        <v>109</v>
      </c>
      <c r="AC25" s="29">
        <v>112</v>
      </c>
      <c r="AD25" s="29">
        <v>114</v>
      </c>
      <c r="AE25" s="29">
        <v>117</v>
      </c>
      <c r="AF25" s="29">
        <v>120</v>
      </c>
      <c r="AG25" s="30">
        <v>123</v>
      </c>
    </row>
    <row r="26" spans="1:55" ht="15.75" thickBot="1">
      <c r="A26" s="50">
        <v>1.7</v>
      </c>
      <c r="B26" s="31">
        <v>43</v>
      </c>
      <c r="C26" s="31">
        <v>46</v>
      </c>
      <c r="D26" s="31">
        <v>49</v>
      </c>
      <c r="E26" s="31">
        <v>52</v>
      </c>
      <c r="F26" s="31">
        <v>53</v>
      </c>
      <c r="G26" s="31">
        <v>55</v>
      </c>
      <c r="H26" s="31">
        <v>58</v>
      </c>
      <c r="I26" s="31">
        <v>61</v>
      </c>
      <c r="J26" s="31">
        <v>64</v>
      </c>
      <c r="K26" s="31">
        <v>66</v>
      </c>
      <c r="L26" s="31">
        <v>69</v>
      </c>
      <c r="M26" s="31">
        <v>72</v>
      </c>
      <c r="N26" s="31">
        <v>75</v>
      </c>
      <c r="O26" s="31">
        <v>78</v>
      </c>
      <c r="P26" s="31">
        <v>81</v>
      </c>
      <c r="Q26" s="31">
        <v>84</v>
      </c>
      <c r="R26" s="31">
        <v>87</v>
      </c>
      <c r="S26" s="31">
        <v>90</v>
      </c>
      <c r="T26" s="31">
        <v>92</v>
      </c>
      <c r="U26" s="31">
        <v>95</v>
      </c>
      <c r="V26" s="31">
        <v>98</v>
      </c>
      <c r="W26" s="31">
        <v>101</v>
      </c>
      <c r="X26" s="31">
        <v>104</v>
      </c>
      <c r="Y26" s="31">
        <v>107</v>
      </c>
      <c r="Z26" s="31">
        <v>110</v>
      </c>
      <c r="AA26" s="31">
        <v>113</v>
      </c>
      <c r="AB26" s="31">
        <v>116</v>
      </c>
      <c r="AC26" s="31">
        <v>118</v>
      </c>
      <c r="AD26" s="31">
        <v>121</v>
      </c>
      <c r="AE26" s="31">
        <v>124</v>
      </c>
      <c r="AF26" s="31">
        <v>127</v>
      </c>
      <c r="AG26" s="32">
        <v>130</v>
      </c>
      <c r="AI26" s="94" t="s">
        <v>59</v>
      </c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6"/>
    </row>
    <row r="27" spans="1:35" ht="12.75">
      <c r="A27" s="50">
        <v>1.75</v>
      </c>
      <c r="B27" s="29">
        <v>46</v>
      </c>
      <c r="C27" s="29">
        <v>49</v>
      </c>
      <c r="D27" s="29">
        <v>52</v>
      </c>
      <c r="E27" s="29">
        <v>55</v>
      </c>
      <c r="F27" s="29">
        <v>57</v>
      </c>
      <c r="G27" s="29">
        <v>58</v>
      </c>
      <c r="H27" s="29">
        <v>61</v>
      </c>
      <c r="I27" s="29">
        <v>64</v>
      </c>
      <c r="J27" s="29">
        <v>67</v>
      </c>
      <c r="K27" s="29">
        <v>70</v>
      </c>
      <c r="L27" s="29">
        <v>74</v>
      </c>
      <c r="M27" s="29">
        <v>77</v>
      </c>
      <c r="N27" s="29">
        <v>80</v>
      </c>
      <c r="O27" s="29">
        <v>83</v>
      </c>
      <c r="P27" s="29">
        <v>86</v>
      </c>
      <c r="Q27" s="29">
        <v>89</v>
      </c>
      <c r="R27" s="29">
        <v>92</v>
      </c>
      <c r="S27" s="29">
        <v>95</v>
      </c>
      <c r="T27" s="29">
        <v>98</v>
      </c>
      <c r="U27" s="29">
        <v>101</v>
      </c>
      <c r="V27" s="29">
        <v>104</v>
      </c>
      <c r="W27" s="29">
        <v>107</v>
      </c>
      <c r="X27" s="29">
        <v>110</v>
      </c>
      <c r="Y27" s="29">
        <v>113</v>
      </c>
      <c r="Z27" s="29">
        <v>116</v>
      </c>
      <c r="AA27" s="29">
        <v>119</v>
      </c>
      <c r="AB27" s="29">
        <v>123</v>
      </c>
      <c r="AC27" s="29">
        <v>126</v>
      </c>
      <c r="AD27" s="29">
        <v>129</v>
      </c>
      <c r="AE27" s="29">
        <v>132</v>
      </c>
      <c r="AF27" s="29">
        <v>135</v>
      </c>
      <c r="AG27" s="30">
        <v>138</v>
      </c>
      <c r="AI27" s="75" t="s">
        <v>88</v>
      </c>
    </row>
    <row r="28" spans="1:33" ht="12.75">
      <c r="A28" s="50">
        <v>1.8</v>
      </c>
      <c r="B28" s="31">
        <v>49</v>
      </c>
      <c r="C28" s="31">
        <v>52</v>
      </c>
      <c r="D28" s="31">
        <v>55</v>
      </c>
      <c r="E28" s="31">
        <v>58</v>
      </c>
      <c r="F28" s="31">
        <v>60</v>
      </c>
      <c r="G28" s="31">
        <v>62</v>
      </c>
      <c r="H28" s="31">
        <v>65</v>
      </c>
      <c r="I28" s="31">
        <v>68</v>
      </c>
      <c r="J28" s="31">
        <v>71</v>
      </c>
      <c r="K28" s="31">
        <v>75</v>
      </c>
      <c r="L28" s="31">
        <v>78</v>
      </c>
      <c r="M28" s="31">
        <v>81</v>
      </c>
      <c r="N28" s="31">
        <v>84</v>
      </c>
      <c r="O28" s="31">
        <v>87</v>
      </c>
      <c r="P28" s="31">
        <v>91</v>
      </c>
      <c r="Q28" s="31">
        <v>94</v>
      </c>
      <c r="R28" s="31">
        <v>97</v>
      </c>
      <c r="S28" s="31">
        <v>100</v>
      </c>
      <c r="T28" s="31">
        <v>104</v>
      </c>
      <c r="U28" s="31">
        <v>107</v>
      </c>
      <c r="V28" s="31">
        <v>110</v>
      </c>
      <c r="W28" s="31">
        <v>113</v>
      </c>
      <c r="X28" s="31">
        <v>117</v>
      </c>
      <c r="Y28" s="31">
        <v>120</v>
      </c>
      <c r="Z28" s="31">
        <v>123</v>
      </c>
      <c r="AA28" s="31">
        <v>126</v>
      </c>
      <c r="AB28" s="31">
        <v>130</v>
      </c>
      <c r="AC28" s="31">
        <v>133</v>
      </c>
      <c r="AD28" s="31">
        <v>136</v>
      </c>
      <c r="AE28" s="31">
        <v>139</v>
      </c>
      <c r="AF28" s="31">
        <v>143</v>
      </c>
      <c r="AG28" s="32">
        <v>146</v>
      </c>
    </row>
    <row r="29" spans="1:46" ht="12.75">
      <c r="A29" s="50">
        <v>1.85</v>
      </c>
      <c r="B29" s="29">
        <v>51</v>
      </c>
      <c r="C29" s="29">
        <v>55</v>
      </c>
      <c r="D29" s="29">
        <v>58</v>
      </c>
      <c r="E29" s="29">
        <v>62</v>
      </c>
      <c r="F29" s="29">
        <v>63</v>
      </c>
      <c r="G29" s="29">
        <v>65</v>
      </c>
      <c r="H29" s="29">
        <v>68</v>
      </c>
      <c r="I29" s="29">
        <v>72</v>
      </c>
      <c r="J29" s="29">
        <v>75</v>
      </c>
      <c r="K29" s="29">
        <v>79</v>
      </c>
      <c r="L29" s="29">
        <v>82</v>
      </c>
      <c r="M29" s="29">
        <v>86</v>
      </c>
      <c r="N29" s="29">
        <v>89</v>
      </c>
      <c r="O29" s="29">
        <v>92</v>
      </c>
      <c r="P29" s="29">
        <v>96</v>
      </c>
      <c r="Q29" s="29">
        <v>99</v>
      </c>
      <c r="R29" s="29">
        <v>103</v>
      </c>
      <c r="S29" s="29">
        <v>106</v>
      </c>
      <c r="T29" s="29">
        <v>110</v>
      </c>
      <c r="U29" s="29">
        <v>113</v>
      </c>
      <c r="V29" s="29">
        <v>116</v>
      </c>
      <c r="W29" s="29">
        <v>120</v>
      </c>
      <c r="X29" s="29">
        <v>123</v>
      </c>
      <c r="Y29" s="29">
        <v>127</v>
      </c>
      <c r="Z29" s="29">
        <v>130</v>
      </c>
      <c r="AA29" s="29">
        <v>133</v>
      </c>
      <c r="AB29" s="29">
        <v>137</v>
      </c>
      <c r="AC29" s="29">
        <v>140</v>
      </c>
      <c r="AD29" s="29">
        <v>144</v>
      </c>
      <c r="AE29" s="29">
        <v>147</v>
      </c>
      <c r="AF29" s="29">
        <v>151</v>
      </c>
      <c r="AG29" s="30">
        <v>154</v>
      </c>
      <c r="AI29" s="12" t="s">
        <v>60</v>
      </c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11"/>
    </row>
    <row r="30" spans="1:46" ht="12.75">
      <c r="A30" s="50">
        <v>1.9</v>
      </c>
      <c r="B30" s="31">
        <v>54</v>
      </c>
      <c r="C30" s="31">
        <v>58</v>
      </c>
      <c r="D30" s="31">
        <v>61</v>
      </c>
      <c r="E30" s="31">
        <v>65</v>
      </c>
      <c r="F30" s="31">
        <v>67</v>
      </c>
      <c r="G30" s="31">
        <v>69</v>
      </c>
      <c r="H30" s="31">
        <v>72</v>
      </c>
      <c r="I30" s="31">
        <v>76</v>
      </c>
      <c r="J30" s="31">
        <v>79</v>
      </c>
      <c r="K30" s="31">
        <v>83</v>
      </c>
      <c r="L30" s="31">
        <v>87</v>
      </c>
      <c r="M30" s="31">
        <v>90</v>
      </c>
      <c r="N30" s="31">
        <v>94</v>
      </c>
      <c r="O30" s="31">
        <v>97</v>
      </c>
      <c r="P30" s="31">
        <v>101</v>
      </c>
      <c r="Q30" s="31">
        <v>105</v>
      </c>
      <c r="R30" s="31">
        <v>108</v>
      </c>
      <c r="S30" s="31">
        <v>112</v>
      </c>
      <c r="T30" s="31">
        <v>116</v>
      </c>
      <c r="U30" s="31">
        <v>119</v>
      </c>
      <c r="V30" s="31">
        <v>123</v>
      </c>
      <c r="W30" s="31">
        <v>126</v>
      </c>
      <c r="X30" s="31">
        <v>130</v>
      </c>
      <c r="Y30" s="31">
        <v>134</v>
      </c>
      <c r="Z30" s="31">
        <v>137</v>
      </c>
      <c r="AA30" s="31">
        <v>141</v>
      </c>
      <c r="AB30" s="31">
        <v>144</v>
      </c>
      <c r="AC30" s="31">
        <v>148</v>
      </c>
      <c r="AD30" s="31">
        <v>152</v>
      </c>
      <c r="AE30" s="31">
        <v>155</v>
      </c>
      <c r="AF30" s="31">
        <v>159</v>
      </c>
      <c r="AG30" s="32">
        <v>162</v>
      </c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55" ht="13.5" thickBot="1">
      <c r="A31" s="51">
        <v>1.95</v>
      </c>
      <c r="B31" s="33">
        <v>57</v>
      </c>
      <c r="C31" s="33">
        <v>61</v>
      </c>
      <c r="D31" s="33">
        <v>65</v>
      </c>
      <c r="E31" s="33">
        <v>68</v>
      </c>
      <c r="F31" s="33">
        <v>70</v>
      </c>
      <c r="G31" s="33">
        <v>72</v>
      </c>
      <c r="H31" s="33">
        <v>76</v>
      </c>
      <c r="I31" s="33">
        <v>80</v>
      </c>
      <c r="J31" s="33">
        <v>84</v>
      </c>
      <c r="K31" s="33">
        <v>87</v>
      </c>
      <c r="L31" s="33">
        <v>91</v>
      </c>
      <c r="M31" s="33">
        <v>95</v>
      </c>
      <c r="N31" s="33">
        <v>99</v>
      </c>
      <c r="O31" s="33">
        <v>103</v>
      </c>
      <c r="P31" s="33">
        <v>106</v>
      </c>
      <c r="Q31" s="33">
        <v>110</v>
      </c>
      <c r="R31" s="33">
        <v>114</v>
      </c>
      <c r="S31" s="33">
        <v>118</v>
      </c>
      <c r="T31" s="33">
        <v>122</v>
      </c>
      <c r="U31" s="33">
        <v>125</v>
      </c>
      <c r="V31" s="33">
        <v>129</v>
      </c>
      <c r="W31" s="33">
        <v>133</v>
      </c>
      <c r="X31" s="33">
        <v>137</v>
      </c>
      <c r="Y31" s="33">
        <v>141</v>
      </c>
      <c r="Z31" s="33">
        <v>144</v>
      </c>
      <c r="AA31" s="33">
        <v>148</v>
      </c>
      <c r="AB31" s="33">
        <v>152</v>
      </c>
      <c r="AC31" s="33">
        <v>156</v>
      </c>
      <c r="AD31" s="33">
        <v>160</v>
      </c>
      <c r="AE31" s="33">
        <v>164</v>
      </c>
      <c r="AF31" s="33">
        <v>167</v>
      </c>
      <c r="AG31" s="34">
        <v>171</v>
      </c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82"/>
      <c r="AT31" s="82"/>
      <c r="AU31" s="71"/>
      <c r="AV31" s="71"/>
      <c r="AW31" s="71"/>
      <c r="AX31" s="71"/>
      <c r="AY31" s="71"/>
      <c r="AZ31" s="71"/>
      <c r="BA31" s="71"/>
      <c r="BB31" s="71"/>
      <c r="BC31" s="71"/>
    </row>
    <row r="32" spans="35:55" ht="12.75"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82"/>
      <c r="AT32" s="82"/>
      <c r="AU32" s="71"/>
      <c r="AV32" s="71"/>
      <c r="AW32" s="71"/>
      <c r="AX32" s="71"/>
      <c r="AY32" s="71"/>
      <c r="AZ32" s="71"/>
      <c r="BA32" s="71"/>
      <c r="BB32" s="71"/>
      <c r="BC32" s="71"/>
    </row>
    <row r="33" spans="35:46" ht="12.75"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7:46" ht="13.5" thickBot="1">
      <c r="Q34" s="5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6.5">
      <c r="A35" s="118" t="s">
        <v>55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20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73" t="s">
        <v>16</v>
      </c>
      <c r="B36" s="128" t="s">
        <v>41</v>
      </c>
      <c r="C36" s="129"/>
      <c r="D36" s="129"/>
      <c r="E36" s="130"/>
      <c r="F36" s="131" t="s">
        <v>17</v>
      </c>
      <c r="G36" s="132"/>
      <c r="H36" s="132"/>
      <c r="I36" s="132"/>
      <c r="J36" s="132"/>
      <c r="K36" s="132"/>
      <c r="L36" s="133"/>
      <c r="M36" s="137" t="s">
        <v>56</v>
      </c>
      <c r="N36" s="138"/>
      <c r="O36" s="138"/>
      <c r="P36" s="138"/>
      <c r="Q36" s="139"/>
      <c r="R36" s="143" t="s">
        <v>57</v>
      </c>
      <c r="S36" s="144"/>
      <c r="T36" s="144"/>
      <c r="U36" s="144"/>
      <c r="V36" s="145"/>
      <c r="W36" s="124" t="s">
        <v>58</v>
      </c>
      <c r="X36" s="113"/>
      <c r="Y36" s="113"/>
      <c r="Z36" s="113"/>
      <c r="AA36" s="125"/>
      <c r="AB36" s="126" t="s">
        <v>58</v>
      </c>
      <c r="AC36" s="116"/>
      <c r="AD36" s="116"/>
      <c r="AE36" s="116"/>
      <c r="AF36" s="116"/>
      <c r="AG36" s="127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61" ht="12.75">
      <c r="A37" s="74" t="s">
        <v>18</v>
      </c>
      <c r="B37" s="146" t="s">
        <v>42</v>
      </c>
      <c r="C37" s="147"/>
      <c r="D37" s="147"/>
      <c r="E37" s="148"/>
      <c r="F37" s="134"/>
      <c r="G37" s="135"/>
      <c r="H37" s="135"/>
      <c r="I37" s="135"/>
      <c r="J37" s="135"/>
      <c r="K37" s="135"/>
      <c r="L37" s="136"/>
      <c r="M37" s="140"/>
      <c r="N37" s="141"/>
      <c r="O37" s="141"/>
      <c r="P37" s="141"/>
      <c r="Q37" s="142"/>
      <c r="R37" s="149" t="s">
        <v>51</v>
      </c>
      <c r="S37" s="150"/>
      <c r="T37" s="150"/>
      <c r="U37" s="150"/>
      <c r="V37" s="151"/>
      <c r="W37" s="108" t="s">
        <v>52</v>
      </c>
      <c r="X37" s="103"/>
      <c r="Y37" s="103"/>
      <c r="Z37" s="103"/>
      <c r="AA37" s="109"/>
      <c r="AB37" s="110" t="s">
        <v>53</v>
      </c>
      <c r="AC37" s="106"/>
      <c r="AD37" s="106"/>
      <c r="AE37" s="106"/>
      <c r="AF37" s="106"/>
      <c r="AG37" s="111"/>
      <c r="AH37" s="9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BG37" s="9"/>
      <c r="BH37" s="9"/>
      <c r="BI37" s="9"/>
    </row>
    <row r="38" spans="1:46" ht="12.75">
      <c r="A38" s="76" t="s">
        <v>20</v>
      </c>
      <c r="B38" s="77">
        <v>15</v>
      </c>
      <c r="C38" s="78">
        <v>16</v>
      </c>
      <c r="D38" s="78">
        <v>17</v>
      </c>
      <c r="E38" s="79">
        <v>18</v>
      </c>
      <c r="F38" s="44">
        <v>18.5</v>
      </c>
      <c r="G38" s="21">
        <v>19</v>
      </c>
      <c r="H38" s="21">
        <v>20</v>
      </c>
      <c r="I38" s="21">
        <v>21</v>
      </c>
      <c r="J38" s="21">
        <v>22</v>
      </c>
      <c r="K38" s="21">
        <v>23</v>
      </c>
      <c r="L38" s="22">
        <v>24</v>
      </c>
      <c r="M38" s="45">
        <v>25</v>
      </c>
      <c r="N38" s="23">
        <v>26</v>
      </c>
      <c r="O38" s="23">
        <v>27</v>
      </c>
      <c r="P38" s="23">
        <v>28</v>
      </c>
      <c r="Q38" s="24">
        <v>29</v>
      </c>
      <c r="R38" s="46">
        <v>30</v>
      </c>
      <c r="S38" s="25">
        <v>31</v>
      </c>
      <c r="T38" s="25">
        <v>32</v>
      </c>
      <c r="U38" s="25">
        <v>33</v>
      </c>
      <c r="V38" s="26">
        <v>34</v>
      </c>
      <c r="W38" s="27">
        <v>35</v>
      </c>
      <c r="X38" s="27">
        <v>36</v>
      </c>
      <c r="Y38" s="27">
        <v>37</v>
      </c>
      <c r="Z38" s="27">
        <v>38</v>
      </c>
      <c r="AA38" s="28">
        <v>39</v>
      </c>
      <c r="AB38" s="69">
        <v>40</v>
      </c>
      <c r="AC38" s="69">
        <v>41</v>
      </c>
      <c r="AD38" s="69">
        <v>42</v>
      </c>
      <c r="AE38" s="69">
        <v>43</v>
      </c>
      <c r="AF38" s="69">
        <v>44</v>
      </c>
      <c r="AG38" s="70">
        <v>45</v>
      </c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48">
        <v>1.45</v>
      </c>
      <c r="B39" s="14">
        <f>B38*2.1025</f>
        <v>31.5375</v>
      </c>
      <c r="C39" s="15">
        <f aca="true" t="shared" si="22" ref="C39:Q39">C38*2.1025</f>
        <v>33.64</v>
      </c>
      <c r="D39" s="15">
        <f t="shared" si="22"/>
        <v>35.7425</v>
      </c>
      <c r="E39" s="16">
        <f t="shared" si="22"/>
        <v>37.845</v>
      </c>
      <c r="F39" s="14">
        <f t="shared" si="22"/>
        <v>38.89625</v>
      </c>
      <c r="G39" s="15">
        <f t="shared" si="22"/>
        <v>39.9475</v>
      </c>
      <c r="H39" s="15">
        <f t="shared" si="22"/>
        <v>42.05</v>
      </c>
      <c r="I39" s="15">
        <f t="shared" si="22"/>
        <v>44.1525</v>
      </c>
      <c r="J39" s="15">
        <f t="shared" si="22"/>
        <v>46.255</v>
      </c>
      <c r="K39" s="15">
        <f t="shared" si="22"/>
        <v>48.3575</v>
      </c>
      <c r="L39" s="16">
        <f t="shared" si="22"/>
        <v>50.46</v>
      </c>
      <c r="M39" s="14">
        <f t="shared" si="22"/>
        <v>52.5625</v>
      </c>
      <c r="N39" s="15">
        <f t="shared" si="22"/>
        <v>54.665</v>
      </c>
      <c r="O39" s="15">
        <f t="shared" si="22"/>
        <v>56.7675</v>
      </c>
      <c r="P39" s="15">
        <f t="shared" si="22"/>
        <v>58.870000000000005</v>
      </c>
      <c r="Q39" s="16">
        <f t="shared" si="22"/>
        <v>60.972500000000004</v>
      </c>
      <c r="R39" s="14">
        <f>R38*2.1025</f>
        <v>63.075</v>
      </c>
      <c r="S39" s="15">
        <f aca="true" t="shared" si="23" ref="S39:AG39">S38*2.1025</f>
        <v>65.1775</v>
      </c>
      <c r="T39" s="15">
        <f t="shared" si="23"/>
        <v>67.28</v>
      </c>
      <c r="U39" s="15">
        <f t="shared" si="23"/>
        <v>69.38250000000001</v>
      </c>
      <c r="V39" s="16">
        <f t="shared" si="23"/>
        <v>71.485</v>
      </c>
      <c r="W39" s="14">
        <f t="shared" si="23"/>
        <v>73.5875</v>
      </c>
      <c r="X39" s="15">
        <f t="shared" si="23"/>
        <v>75.69</v>
      </c>
      <c r="Y39" s="15">
        <f t="shared" si="23"/>
        <v>77.7925</v>
      </c>
      <c r="Z39" s="15">
        <f t="shared" si="23"/>
        <v>79.895</v>
      </c>
      <c r="AA39" s="16">
        <f t="shared" si="23"/>
        <v>81.9975</v>
      </c>
      <c r="AB39" s="14">
        <f t="shared" si="23"/>
        <v>84.1</v>
      </c>
      <c r="AC39" s="15">
        <f t="shared" si="23"/>
        <v>86.2025</v>
      </c>
      <c r="AD39" s="15">
        <f t="shared" si="23"/>
        <v>88.305</v>
      </c>
      <c r="AE39" s="15">
        <f t="shared" si="23"/>
        <v>90.4075</v>
      </c>
      <c r="AF39" s="15">
        <f t="shared" si="23"/>
        <v>92.51</v>
      </c>
      <c r="AG39" s="17">
        <f t="shared" si="23"/>
        <v>94.6125</v>
      </c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48">
        <v>1.5</v>
      </c>
      <c r="B40" s="14">
        <f>B38*2.25</f>
        <v>33.75</v>
      </c>
      <c r="C40" s="15">
        <f aca="true" t="shared" si="24" ref="C40:Q40">C38*2.25</f>
        <v>36</v>
      </c>
      <c r="D40" s="15">
        <f t="shared" si="24"/>
        <v>38.25</v>
      </c>
      <c r="E40" s="16">
        <f t="shared" si="24"/>
        <v>40.5</v>
      </c>
      <c r="F40" s="14">
        <f t="shared" si="24"/>
        <v>41.625</v>
      </c>
      <c r="G40" s="15">
        <f t="shared" si="24"/>
        <v>42.75</v>
      </c>
      <c r="H40" s="15">
        <f t="shared" si="24"/>
        <v>45</v>
      </c>
      <c r="I40" s="15">
        <f t="shared" si="24"/>
        <v>47.25</v>
      </c>
      <c r="J40" s="15">
        <f t="shared" si="24"/>
        <v>49.5</v>
      </c>
      <c r="K40" s="15">
        <f t="shared" si="24"/>
        <v>51.75</v>
      </c>
      <c r="L40" s="16">
        <f t="shared" si="24"/>
        <v>54</v>
      </c>
      <c r="M40" s="14">
        <f t="shared" si="24"/>
        <v>56.25</v>
      </c>
      <c r="N40" s="15">
        <f t="shared" si="24"/>
        <v>58.5</v>
      </c>
      <c r="O40" s="15">
        <f t="shared" si="24"/>
        <v>60.75</v>
      </c>
      <c r="P40" s="15">
        <f t="shared" si="24"/>
        <v>63</v>
      </c>
      <c r="Q40" s="16">
        <f t="shared" si="24"/>
        <v>65.25</v>
      </c>
      <c r="R40" s="14">
        <f>R38*2.25</f>
        <v>67.5</v>
      </c>
      <c r="S40" s="15">
        <f aca="true" t="shared" si="25" ref="S40:AG40">S38*2.25</f>
        <v>69.75</v>
      </c>
      <c r="T40" s="15">
        <f t="shared" si="25"/>
        <v>72</v>
      </c>
      <c r="U40" s="15">
        <f t="shared" si="25"/>
        <v>74.25</v>
      </c>
      <c r="V40" s="16">
        <f t="shared" si="25"/>
        <v>76.5</v>
      </c>
      <c r="W40" s="14">
        <f t="shared" si="25"/>
        <v>78.75</v>
      </c>
      <c r="X40" s="15">
        <f t="shared" si="25"/>
        <v>81</v>
      </c>
      <c r="Y40" s="15">
        <f t="shared" si="25"/>
        <v>83.25</v>
      </c>
      <c r="Z40" s="15">
        <f t="shared" si="25"/>
        <v>85.5</v>
      </c>
      <c r="AA40" s="16">
        <f t="shared" si="25"/>
        <v>87.75</v>
      </c>
      <c r="AB40" s="14">
        <f t="shared" si="25"/>
        <v>90</v>
      </c>
      <c r="AC40" s="15">
        <f t="shared" si="25"/>
        <v>92.25</v>
      </c>
      <c r="AD40" s="15">
        <f t="shared" si="25"/>
        <v>94.5</v>
      </c>
      <c r="AE40" s="15">
        <f t="shared" si="25"/>
        <v>96.75</v>
      </c>
      <c r="AF40" s="15">
        <f t="shared" si="25"/>
        <v>99</v>
      </c>
      <c r="AG40" s="17">
        <f t="shared" si="25"/>
        <v>101.25</v>
      </c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61" ht="12.75">
      <c r="A41" s="48">
        <v>1.55</v>
      </c>
      <c r="B41" s="14">
        <f>B38*2.4025</f>
        <v>36.037499999999994</v>
      </c>
      <c r="C41" s="15">
        <f aca="true" t="shared" si="26" ref="C41:Q41">C38*2.4025</f>
        <v>38.44</v>
      </c>
      <c r="D41" s="15">
        <f t="shared" si="26"/>
        <v>40.8425</v>
      </c>
      <c r="E41" s="16">
        <f t="shared" si="26"/>
        <v>43.245</v>
      </c>
      <c r="F41" s="14">
        <f t="shared" si="26"/>
        <v>44.44625</v>
      </c>
      <c r="G41" s="15">
        <f t="shared" si="26"/>
        <v>45.647499999999994</v>
      </c>
      <c r="H41" s="15">
        <f t="shared" si="26"/>
        <v>48.05</v>
      </c>
      <c r="I41" s="81">
        <f t="shared" si="26"/>
        <v>50.4525</v>
      </c>
      <c r="J41" s="15">
        <f t="shared" si="26"/>
        <v>52.855</v>
      </c>
      <c r="K41" s="15">
        <f t="shared" si="26"/>
        <v>55.25749999999999</v>
      </c>
      <c r="L41" s="16">
        <f t="shared" si="26"/>
        <v>57.66</v>
      </c>
      <c r="M41" s="14">
        <f t="shared" si="26"/>
        <v>60.0625</v>
      </c>
      <c r="N41" s="15">
        <f t="shared" si="26"/>
        <v>62.464999999999996</v>
      </c>
      <c r="O41" s="15">
        <f t="shared" si="26"/>
        <v>64.86749999999999</v>
      </c>
      <c r="P41" s="15">
        <f t="shared" si="26"/>
        <v>67.27</v>
      </c>
      <c r="Q41" s="16">
        <f t="shared" si="26"/>
        <v>69.6725</v>
      </c>
      <c r="R41" s="14">
        <f>R38*2.4025</f>
        <v>72.07499999999999</v>
      </c>
      <c r="S41" s="15">
        <f aca="true" t="shared" si="27" ref="S41:AG41">S38*2.4025</f>
        <v>74.47749999999999</v>
      </c>
      <c r="T41" s="15">
        <f t="shared" si="27"/>
        <v>76.88</v>
      </c>
      <c r="U41" s="15">
        <f t="shared" si="27"/>
        <v>79.2825</v>
      </c>
      <c r="V41" s="16">
        <f t="shared" si="27"/>
        <v>81.685</v>
      </c>
      <c r="W41" s="14">
        <f t="shared" si="27"/>
        <v>84.08749999999999</v>
      </c>
      <c r="X41" s="15">
        <f t="shared" si="27"/>
        <v>86.49</v>
      </c>
      <c r="Y41" s="15">
        <f t="shared" si="27"/>
        <v>88.8925</v>
      </c>
      <c r="Z41" s="15">
        <f t="shared" si="27"/>
        <v>91.29499999999999</v>
      </c>
      <c r="AA41" s="16">
        <f t="shared" si="27"/>
        <v>93.69749999999999</v>
      </c>
      <c r="AB41" s="14">
        <f t="shared" si="27"/>
        <v>96.1</v>
      </c>
      <c r="AC41" s="15">
        <f t="shared" si="27"/>
        <v>98.5025</v>
      </c>
      <c r="AD41" s="15">
        <f t="shared" si="27"/>
        <v>100.905</v>
      </c>
      <c r="AE41" s="15">
        <f t="shared" si="27"/>
        <v>103.30749999999999</v>
      </c>
      <c r="AF41" s="15">
        <f t="shared" si="27"/>
        <v>105.71</v>
      </c>
      <c r="AG41" s="17">
        <f t="shared" si="27"/>
        <v>108.1125</v>
      </c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BD41" s="71"/>
      <c r="BE41" s="71"/>
      <c r="BF41" s="71"/>
      <c r="BG41" s="71"/>
      <c r="BH41" s="71"/>
      <c r="BI41" s="71"/>
    </row>
    <row r="42" spans="1:61" ht="12.75">
      <c r="A42" s="48">
        <v>1.6</v>
      </c>
      <c r="B42" s="14">
        <f>B38*2.56</f>
        <v>38.4</v>
      </c>
      <c r="C42" s="15">
        <f aca="true" t="shared" si="28" ref="C42:Q42">C38*2.56</f>
        <v>40.96</v>
      </c>
      <c r="D42" s="15">
        <f t="shared" si="28"/>
        <v>43.52</v>
      </c>
      <c r="E42" s="16">
        <f t="shared" si="28"/>
        <v>46.08</v>
      </c>
      <c r="F42" s="14">
        <f t="shared" si="28"/>
        <v>47.36</v>
      </c>
      <c r="G42" s="15">
        <f t="shared" si="28"/>
        <v>48.64</v>
      </c>
      <c r="H42" s="15">
        <f t="shared" si="28"/>
        <v>51.2</v>
      </c>
      <c r="I42" s="15">
        <f t="shared" si="28"/>
        <v>53.76</v>
      </c>
      <c r="J42" s="15">
        <f t="shared" si="28"/>
        <v>56.32</v>
      </c>
      <c r="K42" s="15">
        <f t="shared" si="28"/>
        <v>58.88</v>
      </c>
      <c r="L42" s="16">
        <f t="shared" si="28"/>
        <v>61.44</v>
      </c>
      <c r="M42" s="14">
        <f t="shared" si="28"/>
        <v>64</v>
      </c>
      <c r="N42" s="15">
        <f t="shared" si="28"/>
        <v>66.56</v>
      </c>
      <c r="O42" s="15">
        <f t="shared" si="28"/>
        <v>69.12</v>
      </c>
      <c r="P42" s="15">
        <f t="shared" si="28"/>
        <v>71.68</v>
      </c>
      <c r="Q42" s="16">
        <f t="shared" si="28"/>
        <v>74.24</v>
      </c>
      <c r="R42" s="14">
        <f>R38*2.56</f>
        <v>76.8</v>
      </c>
      <c r="S42" s="15">
        <f aca="true" t="shared" si="29" ref="S42:AG42">S38*2.56</f>
        <v>79.36</v>
      </c>
      <c r="T42" s="15">
        <f t="shared" si="29"/>
        <v>81.92</v>
      </c>
      <c r="U42" s="15">
        <f t="shared" si="29"/>
        <v>84.48</v>
      </c>
      <c r="V42" s="16">
        <f t="shared" si="29"/>
        <v>87.04</v>
      </c>
      <c r="W42" s="14">
        <f t="shared" si="29"/>
        <v>89.60000000000001</v>
      </c>
      <c r="X42" s="15">
        <f t="shared" si="29"/>
        <v>92.16</v>
      </c>
      <c r="Y42" s="15">
        <f t="shared" si="29"/>
        <v>94.72</v>
      </c>
      <c r="Z42" s="15">
        <f t="shared" si="29"/>
        <v>97.28</v>
      </c>
      <c r="AA42" s="16">
        <f t="shared" si="29"/>
        <v>99.84</v>
      </c>
      <c r="AB42" s="14">
        <f t="shared" si="29"/>
        <v>102.4</v>
      </c>
      <c r="AC42" s="15">
        <f t="shared" si="29"/>
        <v>104.96000000000001</v>
      </c>
      <c r="AD42" s="15">
        <f t="shared" si="29"/>
        <v>107.52</v>
      </c>
      <c r="AE42" s="15">
        <f t="shared" si="29"/>
        <v>110.08</v>
      </c>
      <c r="AF42" s="15">
        <f t="shared" si="29"/>
        <v>112.64</v>
      </c>
      <c r="AG42" s="17">
        <f t="shared" si="29"/>
        <v>115.2</v>
      </c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BD42" s="71"/>
      <c r="BE42" s="71"/>
      <c r="BF42" s="71"/>
      <c r="BG42" s="71"/>
      <c r="BH42" s="71"/>
      <c r="BI42" s="71"/>
    </row>
    <row r="43" spans="1:33" ht="12.75">
      <c r="A43" s="48">
        <v>1.65</v>
      </c>
      <c r="B43" s="14">
        <f>B38*2.7225</f>
        <v>40.837500000000006</v>
      </c>
      <c r="C43" s="15">
        <f aca="true" t="shared" si="30" ref="C43:Q43">C38*2.7225</f>
        <v>43.56</v>
      </c>
      <c r="D43" s="15">
        <f t="shared" si="30"/>
        <v>46.2825</v>
      </c>
      <c r="E43" s="16">
        <f t="shared" si="30"/>
        <v>49.005</v>
      </c>
      <c r="F43" s="14">
        <f t="shared" si="30"/>
        <v>50.36625</v>
      </c>
      <c r="G43" s="15">
        <f t="shared" si="30"/>
        <v>51.727500000000006</v>
      </c>
      <c r="H43" s="15">
        <f t="shared" si="30"/>
        <v>54.45</v>
      </c>
      <c r="I43" s="15">
        <f t="shared" si="30"/>
        <v>57.1725</v>
      </c>
      <c r="J43" s="15">
        <f t="shared" si="30"/>
        <v>59.895</v>
      </c>
      <c r="K43" s="15">
        <f t="shared" si="30"/>
        <v>62.61750000000001</v>
      </c>
      <c r="L43" s="16">
        <f t="shared" si="30"/>
        <v>65.34</v>
      </c>
      <c r="M43" s="14">
        <f t="shared" si="30"/>
        <v>68.0625</v>
      </c>
      <c r="N43" s="15">
        <f t="shared" si="30"/>
        <v>70.785</v>
      </c>
      <c r="O43" s="15">
        <f t="shared" si="30"/>
        <v>73.50750000000001</v>
      </c>
      <c r="P43" s="15">
        <f t="shared" si="30"/>
        <v>76.23</v>
      </c>
      <c r="Q43" s="16">
        <f t="shared" si="30"/>
        <v>78.9525</v>
      </c>
      <c r="R43" s="14">
        <f>R38*2.7225</f>
        <v>81.67500000000001</v>
      </c>
      <c r="S43" s="15">
        <f aca="true" t="shared" si="31" ref="S43:AG43">S38*2.7225</f>
        <v>84.39750000000001</v>
      </c>
      <c r="T43" s="15">
        <f t="shared" si="31"/>
        <v>87.12</v>
      </c>
      <c r="U43" s="15">
        <f t="shared" si="31"/>
        <v>89.8425</v>
      </c>
      <c r="V43" s="16">
        <f t="shared" si="31"/>
        <v>92.565</v>
      </c>
      <c r="W43" s="14">
        <f t="shared" si="31"/>
        <v>95.28750000000001</v>
      </c>
      <c r="X43" s="15">
        <f t="shared" si="31"/>
        <v>98.01</v>
      </c>
      <c r="Y43" s="15">
        <f t="shared" si="31"/>
        <v>100.7325</v>
      </c>
      <c r="Z43" s="15">
        <f t="shared" si="31"/>
        <v>103.45500000000001</v>
      </c>
      <c r="AA43" s="16">
        <f t="shared" si="31"/>
        <v>106.17750000000001</v>
      </c>
      <c r="AB43" s="14">
        <f t="shared" si="31"/>
        <v>108.9</v>
      </c>
      <c r="AC43" s="15">
        <f t="shared" si="31"/>
        <v>111.6225</v>
      </c>
      <c r="AD43" s="15">
        <f t="shared" si="31"/>
        <v>114.345</v>
      </c>
      <c r="AE43" s="15">
        <f t="shared" si="31"/>
        <v>117.06750000000001</v>
      </c>
      <c r="AF43" s="15">
        <f t="shared" si="31"/>
        <v>119.79</v>
      </c>
      <c r="AG43" s="17">
        <f t="shared" si="31"/>
        <v>122.5125</v>
      </c>
    </row>
    <row r="44" spans="1:33" ht="12.75">
      <c r="A44" s="48">
        <v>1.7</v>
      </c>
      <c r="B44" s="14">
        <f>B38*2.89</f>
        <v>43.35</v>
      </c>
      <c r="C44" s="15">
        <f aca="true" t="shared" si="32" ref="C44:Q44">C38*2.89</f>
        <v>46.24</v>
      </c>
      <c r="D44" s="15">
        <f t="shared" si="32"/>
        <v>49.13</v>
      </c>
      <c r="E44" s="16">
        <f t="shared" si="32"/>
        <v>52.02</v>
      </c>
      <c r="F44" s="14">
        <f t="shared" si="32"/>
        <v>53.465</v>
      </c>
      <c r="G44" s="15">
        <f t="shared" si="32"/>
        <v>54.910000000000004</v>
      </c>
      <c r="H44" s="15">
        <f t="shared" si="32"/>
        <v>57.800000000000004</v>
      </c>
      <c r="I44" s="15">
        <f t="shared" si="32"/>
        <v>60.690000000000005</v>
      </c>
      <c r="J44" s="15">
        <f t="shared" si="32"/>
        <v>63.580000000000005</v>
      </c>
      <c r="K44" s="15">
        <f t="shared" si="32"/>
        <v>66.47</v>
      </c>
      <c r="L44" s="16">
        <f t="shared" si="32"/>
        <v>69.36</v>
      </c>
      <c r="M44" s="14">
        <f t="shared" si="32"/>
        <v>72.25</v>
      </c>
      <c r="N44" s="15">
        <f t="shared" si="32"/>
        <v>75.14</v>
      </c>
      <c r="O44" s="15">
        <f t="shared" si="32"/>
        <v>78.03</v>
      </c>
      <c r="P44" s="15">
        <f t="shared" si="32"/>
        <v>80.92</v>
      </c>
      <c r="Q44" s="16">
        <f t="shared" si="32"/>
        <v>83.81</v>
      </c>
      <c r="R44" s="14">
        <f>R38*2.89</f>
        <v>86.7</v>
      </c>
      <c r="S44" s="15">
        <f aca="true" t="shared" si="33" ref="S44:AG44">S38*2.89</f>
        <v>89.59</v>
      </c>
      <c r="T44" s="15">
        <f t="shared" si="33"/>
        <v>92.48</v>
      </c>
      <c r="U44" s="15">
        <f t="shared" si="33"/>
        <v>95.37</v>
      </c>
      <c r="V44" s="16">
        <f t="shared" si="33"/>
        <v>98.26</v>
      </c>
      <c r="W44" s="14">
        <f t="shared" si="33"/>
        <v>101.15</v>
      </c>
      <c r="X44" s="15">
        <f t="shared" si="33"/>
        <v>104.04</v>
      </c>
      <c r="Y44" s="15">
        <f t="shared" si="33"/>
        <v>106.93</v>
      </c>
      <c r="Z44" s="15">
        <f t="shared" si="33"/>
        <v>109.82000000000001</v>
      </c>
      <c r="AA44" s="16">
        <f t="shared" si="33"/>
        <v>112.71000000000001</v>
      </c>
      <c r="AB44" s="14">
        <f t="shared" si="33"/>
        <v>115.60000000000001</v>
      </c>
      <c r="AC44" s="15">
        <f t="shared" si="33"/>
        <v>118.49000000000001</v>
      </c>
      <c r="AD44" s="15">
        <f t="shared" si="33"/>
        <v>121.38000000000001</v>
      </c>
      <c r="AE44" s="15">
        <f t="shared" si="33"/>
        <v>124.27000000000001</v>
      </c>
      <c r="AF44" s="15">
        <f t="shared" si="33"/>
        <v>127.16000000000001</v>
      </c>
      <c r="AG44" s="17">
        <f t="shared" si="33"/>
        <v>130.05</v>
      </c>
    </row>
    <row r="45" spans="1:33" ht="12.75">
      <c r="A45" s="48">
        <v>1.75</v>
      </c>
      <c r="B45" s="14">
        <f>B38*3.0625</f>
        <v>45.9375</v>
      </c>
      <c r="C45" s="15">
        <f aca="true" t="shared" si="34" ref="C45:Q45">C38*3.0625</f>
        <v>49</v>
      </c>
      <c r="D45" s="15">
        <f t="shared" si="34"/>
        <v>52.0625</v>
      </c>
      <c r="E45" s="16">
        <f t="shared" si="34"/>
        <v>55.125</v>
      </c>
      <c r="F45" s="14">
        <f t="shared" si="34"/>
        <v>56.65625</v>
      </c>
      <c r="G45" s="15">
        <f t="shared" si="34"/>
        <v>58.1875</v>
      </c>
      <c r="H45" s="15">
        <f t="shared" si="34"/>
        <v>61.25</v>
      </c>
      <c r="I45" s="15">
        <f t="shared" si="34"/>
        <v>64.3125</v>
      </c>
      <c r="J45" s="15">
        <f t="shared" si="34"/>
        <v>67.375</v>
      </c>
      <c r="K45" s="15">
        <f t="shared" si="34"/>
        <v>70.4375</v>
      </c>
      <c r="L45" s="16">
        <f t="shared" si="34"/>
        <v>73.5</v>
      </c>
      <c r="M45" s="14">
        <f t="shared" si="34"/>
        <v>76.5625</v>
      </c>
      <c r="N45" s="15">
        <f t="shared" si="34"/>
        <v>79.625</v>
      </c>
      <c r="O45" s="15">
        <f t="shared" si="34"/>
        <v>82.6875</v>
      </c>
      <c r="P45" s="15">
        <f t="shared" si="34"/>
        <v>85.75</v>
      </c>
      <c r="Q45" s="16">
        <f t="shared" si="34"/>
        <v>88.8125</v>
      </c>
      <c r="R45" s="14">
        <f>R38*3.0625</f>
        <v>91.875</v>
      </c>
      <c r="S45" s="15">
        <f aca="true" t="shared" si="35" ref="S45:AG45">S38*3.0625</f>
        <v>94.9375</v>
      </c>
      <c r="T45" s="15">
        <f t="shared" si="35"/>
        <v>98</v>
      </c>
      <c r="U45" s="15">
        <f t="shared" si="35"/>
        <v>101.0625</v>
      </c>
      <c r="V45" s="16">
        <f t="shared" si="35"/>
        <v>104.125</v>
      </c>
      <c r="W45" s="14">
        <f t="shared" si="35"/>
        <v>107.1875</v>
      </c>
      <c r="X45" s="15">
        <f t="shared" si="35"/>
        <v>110.25</v>
      </c>
      <c r="Y45" s="15">
        <f t="shared" si="35"/>
        <v>113.3125</v>
      </c>
      <c r="Z45" s="15">
        <f t="shared" si="35"/>
        <v>116.375</v>
      </c>
      <c r="AA45" s="16">
        <f t="shared" si="35"/>
        <v>119.4375</v>
      </c>
      <c r="AB45" s="14">
        <f t="shared" si="35"/>
        <v>122.5</v>
      </c>
      <c r="AC45" s="15">
        <f t="shared" si="35"/>
        <v>125.5625</v>
      </c>
      <c r="AD45" s="15">
        <f t="shared" si="35"/>
        <v>128.625</v>
      </c>
      <c r="AE45" s="15">
        <f t="shared" si="35"/>
        <v>131.6875</v>
      </c>
      <c r="AF45" s="15">
        <f t="shared" si="35"/>
        <v>134.75</v>
      </c>
      <c r="AG45" s="17">
        <f t="shared" si="35"/>
        <v>137.8125</v>
      </c>
    </row>
    <row r="46" spans="1:33" ht="12.75">
      <c r="A46" s="48">
        <v>1.8</v>
      </c>
      <c r="B46" s="14">
        <f>B38*3.24</f>
        <v>48.6</v>
      </c>
      <c r="C46" s="15">
        <f aca="true" t="shared" si="36" ref="C46:Q46">C38*3.24</f>
        <v>51.84</v>
      </c>
      <c r="D46" s="15">
        <f t="shared" si="36"/>
        <v>55.080000000000005</v>
      </c>
      <c r="E46" s="16">
        <f t="shared" si="36"/>
        <v>58.32000000000001</v>
      </c>
      <c r="F46" s="14">
        <f t="shared" si="36"/>
        <v>59.940000000000005</v>
      </c>
      <c r="G46" s="15">
        <f t="shared" si="36"/>
        <v>61.56</v>
      </c>
      <c r="H46" s="15">
        <f t="shared" si="36"/>
        <v>64.80000000000001</v>
      </c>
      <c r="I46" s="15">
        <f t="shared" si="36"/>
        <v>68.04</v>
      </c>
      <c r="J46" s="15">
        <f t="shared" si="36"/>
        <v>71.28</v>
      </c>
      <c r="K46" s="15">
        <f t="shared" si="36"/>
        <v>74.52000000000001</v>
      </c>
      <c r="L46" s="16">
        <f t="shared" si="36"/>
        <v>77.76</v>
      </c>
      <c r="M46" s="14">
        <f t="shared" si="36"/>
        <v>81</v>
      </c>
      <c r="N46" s="15">
        <f t="shared" si="36"/>
        <v>84.24000000000001</v>
      </c>
      <c r="O46" s="15">
        <f t="shared" si="36"/>
        <v>87.48</v>
      </c>
      <c r="P46" s="15">
        <f t="shared" si="36"/>
        <v>90.72</v>
      </c>
      <c r="Q46" s="16">
        <f t="shared" si="36"/>
        <v>93.96000000000001</v>
      </c>
      <c r="R46" s="14">
        <f>R38*3.24</f>
        <v>97.2</v>
      </c>
      <c r="S46" s="15">
        <f aca="true" t="shared" si="37" ref="S46:AG46">S38*3.24</f>
        <v>100.44000000000001</v>
      </c>
      <c r="T46" s="15">
        <f t="shared" si="37"/>
        <v>103.68</v>
      </c>
      <c r="U46" s="15">
        <f t="shared" si="37"/>
        <v>106.92</v>
      </c>
      <c r="V46" s="16">
        <f t="shared" si="37"/>
        <v>110.16000000000001</v>
      </c>
      <c r="W46" s="14">
        <f t="shared" si="37"/>
        <v>113.4</v>
      </c>
      <c r="X46" s="15">
        <f t="shared" si="37"/>
        <v>116.64000000000001</v>
      </c>
      <c r="Y46" s="15">
        <f t="shared" si="37"/>
        <v>119.88000000000001</v>
      </c>
      <c r="Z46" s="15">
        <f t="shared" si="37"/>
        <v>123.12</v>
      </c>
      <c r="AA46" s="16">
        <f t="shared" si="37"/>
        <v>126.36000000000001</v>
      </c>
      <c r="AB46" s="14">
        <f t="shared" si="37"/>
        <v>129.60000000000002</v>
      </c>
      <c r="AC46" s="15">
        <f t="shared" si="37"/>
        <v>132.84</v>
      </c>
      <c r="AD46" s="15">
        <f t="shared" si="37"/>
        <v>136.08</v>
      </c>
      <c r="AE46" s="15">
        <f t="shared" si="37"/>
        <v>139.32000000000002</v>
      </c>
      <c r="AF46" s="15">
        <f t="shared" si="37"/>
        <v>142.56</v>
      </c>
      <c r="AG46" s="17">
        <f t="shared" si="37"/>
        <v>145.8</v>
      </c>
    </row>
    <row r="47" spans="1:33" ht="12.75">
      <c r="A47" s="48">
        <v>1.85</v>
      </c>
      <c r="B47" s="14">
        <f>B38*3.4225</f>
        <v>51.3375</v>
      </c>
      <c r="C47" s="15">
        <f aca="true" t="shared" si="38" ref="C47:Q47">C38*3.4225</f>
        <v>54.76</v>
      </c>
      <c r="D47" s="15">
        <f t="shared" si="38"/>
        <v>58.1825</v>
      </c>
      <c r="E47" s="16">
        <f t="shared" si="38"/>
        <v>61.605</v>
      </c>
      <c r="F47" s="14">
        <f t="shared" si="38"/>
        <v>63.31625</v>
      </c>
      <c r="G47" s="15">
        <f t="shared" si="38"/>
        <v>65.0275</v>
      </c>
      <c r="H47" s="15">
        <f t="shared" si="38"/>
        <v>68.45</v>
      </c>
      <c r="I47" s="15">
        <f t="shared" si="38"/>
        <v>71.8725</v>
      </c>
      <c r="J47" s="15">
        <f t="shared" si="38"/>
        <v>75.295</v>
      </c>
      <c r="K47" s="15">
        <f t="shared" si="38"/>
        <v>78.7175</v>
      </c>
      <c r="L47" s="16">
        <f t="shared" si="38"/>
        <v>82.14</v>
      </c>
      <c r="M47" s="14">
        <f t="shared" si="38"/>
        <v>85.5625</v>
      </c>
      <c r="N47" s="15">
        <f t="shared" si="38"/>
        <v>88.985</v>
      </c>
      <c r="O47" s="15">
        <f t="shared" si="38"/>
        <v>92.4075</v>
      </c>
      <c r="P47" s="15">
        <f t="shared" si="38"/>
        <v>95.83</v>
      </c>
      <c r="Q47" s="16">
        <f t="shared" si="38"/>
        <v>99.2525</v>
      </c>
      <c r="R47" s="14">
        <f>R38*3.4225</f>
        <v>102.675</v>
      </c>
      <c r="S47" s="15">
        <f aca="true" t="shared" si="39" ref="S47:AG47">S38*3.4225</f>
        <v>106.0975</v>
      </c>
      <c r="T47" s="15">
        <f t="shared" si="39"/>
        <v>109.52</v>
      </c>
      <c r="U47" s="15">
        <f t="shared" si="39"/>
        <v>112.9425</v>
      </c>
      <c r="V47" s="16">
        <f t="shared" si="39"/>
        <v>116.365</v>
      </c>
      <c r="W47" s="14">
        <f t="shared" si="39"/>
        <v>119.7875</v>
      </c>
      <c r="X47" s="15">
        <f t="shared" si="39"/>
        <v>123.21</v>
      </c>
      <c r="Y47" s="15">
        <f t="shared" si="39"/>
        <v>126.6325</v>
      </c>
      <c r="Z47" s="15">
        <f t="shared" si="39"/>
        <v>130.055</v>
      </c>
      <c r="AA47" s="16">
        <f t="shared" si="39"/>
        <v>133.4775</v>
      </c>
      <c r="AB47" s="14">
        <f t="shared" si="39"/>
        <v>136.9</v>
      </c>
      <c r="AC47" s="15">
        <f t="shared" si="39"/>
        <v>140.3225</v>
      </c>
      <c r="AD47" s="15">
        <f t="shared" si="39"/>
        <v>143.745</v>
      </c>
      <c r="AE47" s="15">
        <f t="shared" si="39"/>
        <v>147.1675</v>
      </c>
      <c r="AF47" s="15">
        <f t="shared" si="39"/>
        <v>150.59</v>
      </c>
      <c r="AG47" s="17">
        <f t="shared" si="39"/>
        <v>154.0125</v>
      </c>
    </row>
    <row r="48" spans="1:33" ht="12.75">
      <c r="A48" s="48">
        <v>1.9</v>
      </c>
      <c r="B48" s="14">
        <f>B38*3.61</f>
        <v>54.15</v>
      </c>
      <c r="C48" s="15">
        <f aca="true" t="shared" si="40" ref="C48:Q48">C38*3.61</f>
        <v>57.76</v>
      </c>
      <c r="D48" s="15">
        <f t="shared" si="40"/>
        <v>61.37</v>
      </c>
      <c r="E48" s="16">
        <f t="shared" si="40"/>
        <v>64.98</v>
      </c>
      <c r="F48" s="14">
        <f t="shared" si="40"/>
        <v>66.785</v>
      </c>
      <c r="G48" s="15">
        <f t="shared" si="40"/>
        <v>68.59</v>
      </c>
      <c r="H48" s="15">
        <f t="shared" si="40"/>
        <v>72.2</v>
      </c>
      <c r="I48" s="15">
        <f t="shared" si="40"/>
        <v>75.81</v>
      </c>
      <c r="J48" s="15">
        <f t="shared" si="40"/>
        <v>79.42</v>
      </c>
      <c r="K48" s="15">
        <f t="shared" si="40"/>
        <v>83.03</v>
      </c>
      <c r="L48" s="16">
        <f t="shared" si="40"/>
        <v>86.64</v>
      </c>
      <c r="M48" s="14">
        <f t="shared" si="40"/>
        <v>90.25</v>
      </c>
      <c r="N48" s="15">
        <f t="shared" si="40"/>
        <v>93.86</v>
      </c>
      <c r="O48" s="15">
        <f t="shared" si="40"/>
        <v>97.47</v>
      </c>
      <c r="P48" s="15">
        <f t="shared" si="40"/>
        <v>101.08</v>
      </c>
      <c r="Q48" s="16">
        <f t="shared" si="40"/>
        <v>104.69</v>
      </c>
      <c r="R48" s="14">
        <f>R38*3.61</f>
        <v>108.3</v>
      </c>
      <c r="S48" s="15">
        <f aca="true" t="shared" si="41" ref="S48:AG48">S38*3.61</f>
        <v>111.91</v>
      </c>
      <c r="T48" s="15">
        <f t="shared" si="41"/>
        <v>115.52</v>
      </c>
      <c r="U48" s="15">
        <f t="shared" si="41"/>
        <v>119.13</v>
      </c>
      <c r="V48" s="16">
        <f t="shared" si="41"/>
        <v>122.74</v>
      </c>
      <c r="W48" s="14">
        <f t="shared" si="41"/>
        <v>126.35</v>
      </c>
      <c r="X48" s="15">
        <f t="shared" si="41"/>
        <v>129.96</v>
      </c>
      <c r="Y48" s="15">
        <f t="shared" si="41"/>
        <v>133.57</v>
      </c>
      <c r="Z48" s="15">
        <f t="shared" si="41"/>
        <v>137.18</v>
      </c>
      <c r="AA48" s="16">
        <f t="shared" si="41"/>
        <v>140.79</v>
      </c>
      <c r="AB48" s="14">
        <f t="shared" si="41"/>
        <v>144.4</v>
      </c>
      <c r="AC48" s="15">
        <f t="shared" si="41"/>
        <v>148.01</v>
      </c>
      <c r="AD48" s="15">
        <f t="shared" si="41"/>
        <v>151.62</v>
      </c>
      <c r="AE48" s="15">
        <f t="shared" si="41"/>
        <v>155.23</v>
      </c>
      <c r="AF48" s="15">
        <f t="shared" si="41"/>
        <v>158.84</v>
      </c>
      <c r="AG48" s="17">
        <f t="shared" si="41"/>
        <v>162.45</v>
      </c>
    </row>
    <row r="49" spans="1:33" ht="13.5" thickBot="1">
      <c r="A49" s="49">
        <v>1.95</v>
      </c>
      <c r="B49" s="35">
        <f>B38*3.8025</f>
        <v>57.0375</v>
      </c>
      <c r="C49" s="36">
        <f aca="true" t="shared" si="42" ref="C49:Q49">C38*3.8025</f>
        <v>60.84</v>
      </c>
      <c r="D49" s="36">
        <f t="shared" si="42"/>
        <v>64.6425</v>
      </c>
      <c r="E49" s="37">
        <f t="shared" si="42"/>
        <v>68.44500000000001</v>
      </c>
      <c r="F49" s="35">
        <f t="shared" si="42"/>
        <v>70.34625</v>
      </c>
      <c r="G49" s="36">
        <f t="shared" si="42"/>
        <v>72.2475</v>
      </c>
      <c r="H49" s="36">
        <f t="shared" si="42"/>
        <v>76.05000000000001</v>
      </c>
      <c r="I49" s="36">
        <f t="shared" si="42"/>
        <v>79.8525</v>
      </c>
      <c r="J49" s="36">
        <f t="shared" si="42"/>
        <v>83.655</v>
      </c>
      <c r="K49" s="36">
        <f t="shared" si="42"/>
        <v>87.45750000000001</v>
      </c>
      <c r="L49" s="37">
        <f t="shared" si="42"/>
        <v>91.26</v>
      </c>
      <c r="M49" s="35">
        <f t="shared" si="42"/>
        <v>95.0625</v>
      </c>
      <c r="N49" s="36">
        <f t="shared" si="42"/>
        <v>98.86500000000001</v>
      </c>
      <c r="O49" s="36">
        <f t="shared" si="42"/>
        <v>102.6675</v>
      </c>
      <c r="P49" s="36">
        <f t="shared" si="42"/>
        <v>106.47</v>
      </c>
      <c r="Q49" s="37">
        <f t="shared" si="42"/>
        <v>110.27250000000001</v>
      </c>
      <c r="R49" s="35">
        <f>R38*3.8025</f>
        <v>114.075</v>
      </c>
      <c r="S49" s="36">
        <f aca="true" t="shared" si="43" ref="S49:AG49">S38*3.8025</f>
        <v>117.87750000000001</v>
      </c>
      <c r="T49" s="36">
        <f t="shared" si="43"/>
        <v>121.68</v>
      </c>
      <c r="U49" s="36">
        <f t="shared" si="43"/>
        <v>125.4825</v>
      </c>
      <c r="V49" s="37">
        <f t="shared" si="43"/>
        <v>129.285</v>
      </c>
      <c r="W49" s="35">
        <f t="shared" si="43"/>
        <v>133.0875</v>
      </c>
      <c r="X49" s="36">
        <f t="shared" si="43"/>
        <v>136.89000000000001</v>
      </c>
      <c r="Y49" s="36">
        <f t="shared" si="43"/>
        <v>140.6925</v>
      </c>
      <c r="Z49" s="36">
        <f t="shared" si="43"/>
        <v>144.495</v>
      </c>
      <c r="AA49" s="37">
        <f t="shared" si="43"/>
        <v>148.2975</v>
      </c>
      <c r="AB49" s="35">
        <f t="shared" si="43"/>
        <v>152.10000000000002</v>
      </c>
      <c r="AC49" s="36">
        <f t="shared" si="43"/>
        <v>155.9025</v>
      </c>
      <c r="AD49" s="36">
        <f t="shared" si="43"/>
        <v>159.705</v>
      </c>
      <c r="AE49" s="36">
        <f t="shared" si="43"/>
        <v>163.50750000000002</v>
      </c>
      <c r="AF49" s="36">
        <f t="shared" si="43"/>
        <v>167.31</v>
      </c>
      <c r="AG49" s="38">
        <f t="shared" si="43"/>
        <v>171.1125</v>
      </c>
    </row>
    <row r="50" spans="2:5" ht="12.75">
      <c r="B50" s="83" t="s">
        <v>61</v>
      </c>
      <c r="C50" s="84" t="s">
        <v>62</v>
      </c>
      <c r="D50" s="85" t="s">
        <v>63</v>
      </c>
      <c r="E50" s="85" t="s">
        <v>64</v>
      </c>
    </row>
    <row r="51" spans="2:26" ht="12.75">
      <c r="B51" s="83" t="s">
        <v>65</v>
      </c>
      <c r="C51" s="84" t="s">
        <v>66</v>
      </c>
      <c r="D51" s="85" t="s">
        <v>67</v>
      </c>
      <c r="E51" s="85" t="s">
        <v>68</v>
      </c>
      <c r="H51" s="170" t="s">
        <v>69</v>
      </c>
      <c r="I51" s="170"/>
      <c r="J51" s="170"/>
      <c r="K51" s="86" t="s">
        <v>70</v>
      </c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8"/>
      <c r="X51" s="88"/>
      <c r="Y51" s="88"/>
      <c r="Z51" s="88"/>
    </row>
    <row r="52" spans="2:26" ht="12.75">
      <c r="B52" s="83" t="s">
        <v>71</v>
      </c>
      <c r="C52" s="84" t="s">
        <v>63</v>
      </c>
      <c r="D52" s="85" t="s">
        <v>61</v>
      </c>
      <c r="E52" s="85" t="s">
        <v>64</v>
      </c>
      <c r="H52" s="88"/>
      <c r="I52" s="87"/>
      <c r="J52" s="87"/>
      <c r="K52" s="87" t="s">
        <v>72</v>
      </c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8"/>
      <c r="X52" s="88"/>
      <c r="Y52" s="88"/>
      <c r="Z52" s="88"/>
    </row>
    <row r="53" spans="2:26" ht="12.75">
      <c r="B53" s="83" t="s">
        <v>65</v>
      </c>
      <c r="C53" s="84" t="s">
        <v>65</v>
      </c>
      <c r="D53" s="85" t="s">
        <v>73</v>
      </c>
      <c r="E53" s="85" t="s">
        <v>67</v>
      </c>
      <c r="H53" s="88"/>
      <c r="I53" s="87"/>
      <c r="J53" s="87"/>
      <c r="K53" s="87" t="s">
        <v>74</v>
      </c>
      <c r="L53" s="87"/>
      <c r="M53" s="89"/>
      <c r="N53" s="87"/>
      <c r="O53" s="87"/>
      <c r="P53" s="87"/>
      <c r="Q53" s="87"/>
      <c r="R53" s="87"/>
      <c r="S53" s="87"/>
      <c r="T53" s="87"/>
      <c r="U53" s="87"/>
      <c r="V53" s="87"/>
      <c r="W53" s="88"/>
      <c r="X53" s="88"/>
      <c r="Y53" s="88"/>
      <c r="Z53" s="88"/>
    </row>
    <row r="54" spans="2:26" ht="12.75">
      <c r="B54" s="83" t="s">
        <v>75</v>
      </c>
      <c r="C54" s="84" t="s">
        <v>75</v>
      </c>
      <c r="D54" s="85" t="s">
        <v>75</v>
      </c>
      <c r="E54" s="85" t="s">
        <v>76</v>
      </c>
      <c r="H54" s="88"/>
      <c r="I54" s="87"/>
      <c r="J54" s="87"/>
      <c r="K54" s="87" t="s">
        <v>77</v>
      </c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8"/>
      <c r="X54" s="88"/>
      <c r="Y54" s="88"/>
      <c r="Z54" s="88"/>
    </row>
    <row r="55" spans="2:26" ht="12.75">
      <c r="B55" s="83" t="s">
        <v>64</v>
      </c>
      <c r="C55" s="84" t="s">
        <v>64</v>
      </c>
      <c r="D55" s="85" t="s">
        <v>65</v>
      </c>
      <c r="E55" s="85" t="s">
        <v>66</v>
      </c>
      <c r="H55" s="88"/>
      <c r="I55" s="87"/>
      <c r="J55" s="87"/>
      <c r="K55" s="87" t="s">
        <v>78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8"/>
      <c r="X55" s="88"/>
      <c r="Y55" s="88"/>
      <c r="Z55" s="88"/>
    </row>
    <row r="56" spans="2:26" ht="12.75">
      <c r="B56" s="83" t="s">
        <v>62</v>
      </c>
      <c r="C56" s="84" t="s">
        <v>63</v>
      </c>
      <c r="D56" s="85" t="s">
        <v>79</v>
      </c>
      <c r="E56" s="85"/>
      <c r="H56" s="88"/>
      <c r="I56" s="87"/>
      <c r="J56" s="87"/>
      <c r="K56" s="87" t="s">
        <v>80</v>
      </c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8"/>
      <c r="X56" s="88"/>
      <c r="Y56" s="88"/>
      <c r="Z56" s="88"/>
    </row>
    <row r="57" spans="2:26" ht="12.75">
      <c r="B57" s="83" t="s">
        <v>65</v>
      </c>
      <c r="C57" s="84" t="s">
        <v>64</v>
      </c>
      <c r="D57" s="85" t="s">
        <v>64</v>
      </c>
      <c r="E57" s="85" t="s">
        <v>63</v>
      </c>
      <c r="H57" s="88"/>
      <c r="I57" s="87"/>
      <c r="J57" s="87"/>
      <c r="K57" s="87" t="s">
        <v>81</v>
      </c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8"/>
      <c r="X57" s="88"/>
      <c r="Y57" s="88"/>
      <c r="Z57" s="88"/>
    </row>
    <row r="58" spans="2:26" ht="12.75">
      <c r="B58" s="83" t="s">
        <v>82</v>
      </c>
      <c r="C58" s="84" t="s">
        <v>62</v>
      </c>
      <c r="D58" s="85" t="s">
        <v>62</v>
      </c>
      <c r="E58" s="85" t="s">
        <v>66</v>
      </c>
      <c r="H58" s="88"/>
      <c r="I58" s="87"/>
      <c r="J58" s="87"/>
      <c r="K58" s="87" t="s">
        <v>83</v>
      </c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8"/>
      <c r="X58" s="88"/>
      <c r="Y58" s="88"/>
      <c r="Z58" s="88"/>
    </row>
    <row r="59" spans="2:5" ht="12.75">
      <c r="B59" s="83" t="s">
        <v>79</v>
      </c>
      <c r="C59" s="84" t="s">
        <v>65</v>
      </c>
      <c r="D59" s="85" t="s">
        <v>65</v>
      </c>
      <c r="E59" s="85"/>
    </row>
    <row r="60" spans="2:5" ht="12.75">
      <c r="B60" s="83" t="s">
        <v>65</v>
      </c>
      <c r="C60" s="84" t="s">
        <v>82</v>
      </c>
      <c r="D60" s="85" t="s">
        <v>82</v>
      </c>
      <c r="E60" s="85" t="s">
        <v>84</v>
      </c>
    </row>
    <row r="61" spans="2:5" ht="12.75">
      <c r="B61" s="90"/>
      <c r="C61" s="84" t="s">
        <v>79</v>
      </c>
      <c r="D61" s="85" t="s">
        <v>79</v>
      </c>
      <c r="E61" s="85" t="s">
        <v>65</v>
      </c>
    </row>
    <row r="62" spans="2:5" ht="12.75">
      <c r="B62" s="83" t="s">
        <v>64</v>
      </c>
      <c r="C62" s="84" t="s">
        <v>65</v>
      </c>
      <c r="D62" s="85" t="s">
        <v>65</v>
      </c>
      <c r="E62" s="85" t="s">
        <v>61</v>
      </c>
    </row>
    <row r="63" spans="2:23" ht="12.75">
      <c r="B63" s="83" t="s">
        <v>68</v>
      </c>
      <c r="C63" s="84"/>
      <c r="D63" s="85"/>
      <c r="E63" s="85" t="s">
        <v>66</v>
      </c>
      <c r="W63" s="91"/>
    </row>
    <row r="64" spans="2:3" ht="12.75">
      <c r="B64" s="83" t="s">
        <v>64</v>
      </c>
      <c r="C64" s="84" t="s">
        <v>64</v>
      </c>
    </row>
    <row r="65" spans="2:3" ht="12.75">
      <c r="B65" s="83" t="s">
        <v>67</v>
      </c>
      <c r="C65" s="84" t="s">
        <v>68</v>
      </c>
    </row>
    <row r="66" spans="2:3" ht="12.75">
      <c r="B66" s="83" t="s">
        <v>76</v>
      </c>
      <c r="C66" s="84" t="s">
        <v>64</v>
      </c>
    </row>
    <row r="67" spans="2:3" ht="12.75">
      <c r="B67" s="83" t="s">
        <v>66</v>
      </c>
      <c r="C67" s="84" t="s">
        <v>67</v>
      </c>
    </row>
    <row r="68" spans="2:3" ht="12.75">
      <c r="B68" s="83"/>
      <c r="C68" s="84" t="s">
        <v>76</v>
      </c>
    </row>
    <row r="69" spans="2:3" ht="12.75">
      <c r="B69" s="83" t="s">
        <v>63</v>
      </c>
      <c r="C69" s="84" t="s">
        <v>66</v>
      </c>
    </row>
    <row r="70" spans="2:3" ht="12.75">
      <c r="B70" s="83" t="s">
        <v>66</v>
      </c>
      <c r="C70" s="84"/>
    </row>
    <row r="71" spans="2:3" ht="12.75">
      <c r="B71" s="83"/>
      <c r="C71" s="84" t="s">
        <v>63</v>
      </c>
    </row>
    <row r="72" spans="2:3" ht="12.75">
      <c r="B72" s="83" t="s">
        <v>84</v>
      </c>
      <c r="C72" s="84" t="s">
        <v>66</v>
      </c>
    </row>
    <row r="73" spans="2:44" ht="12.75">
      <c r="B73" s="83" t="s">
        <v>65</v>
      </c>
      <c r="C73" s="84"/>
      <c r="AI73" s="101" t="s">
        <v>43</v>
      </c>
      <c r="AJ73" s="101"/>
      <c r="AK73" s="101"/>
      <c r="AL73" s="101"/>
      <c r="AM73" s="101"/>
      <c r="AN73" s="101"/>
      <c r="AO73" s="101"/>
      <c r="AP73" s="101"/>
      <c r="AQ73" s="101"/>
      <c r="AR73" s="101"/>
    </row>
    <row r="74" spans="2:44" ht="12.75">
      <c r="B74" s="83" t="s">
        <v>61</v>
      </c>
      <c r="C74" s="84" t="s">
        <v>84</v>
      </c>
      <c r="AI74" s="71" t="s">
        <v>85</v>
      </c>
      <c r="AJ74" s="71"/>
      <c r="AK74" s="71"/>
      <c r="AL74" s="71"/>
      <c r="AM74" s="71"/>
      <c r="AN74" s="71"/>
      <c r="AO74" s="71"/>
      <c r="AP74" s="71"/>
      <c r="AQ74" s="71"/>
      <c r="AR74" s="71"/>
    </row>
    <row r="75" spans="2:44" ht="12.75">
      <c r="B75" s="83" t="s">
        <v>66</v>
      </c>
      <c r="C75" s="84" t="s">
        <v>65</v>
      </c>
      <c r="AI75" s="71" t="s">
        <v>19</v>
      </c>
      <c r="AJ75" s="71"/>
      <c r="AK75" s="71"/>
      <c r="AL75" s="71"/>
      <c r="AM75" s="71"/>
      <c r="AN75" s="71"/>
      <c r="AO75" s="71"/>
      <c r="AP75" s="71"/>
      <c r="AQ75" s="71"/>
      <c r="AR75" s="71"/>
    </row>
    <row r="76" ht="12.75">
      <c r="C76" s="84" t="s">
        <v>61</v>
      </c>
    </row>
    <row r="77" ht="12.75">
      <c r="C77" s="84" t="s">
        <v>66</v>
      </c>
    </row>
  </sheetData>
  <sheetProtection/>
  <mergeCells count="37">
    <mergeCell ref="H51:J51"/>
    <mergeCell ref="AI73:AR73"/>
    <mergeCell ref="A35:AG35"/>
    <mergeCell ref="B36:E36"/>
    <mergeCell ref="B37:E37"/>
    <mergeCell ref="R37:V37"/>
    <mergeCell ref="W37:AA37"/>
    <mergeCell ref="AB37:AG37"/>
    <mergeCell ref="AB36:AG36"/>
    <mergeCell ref="W36:AA36"/>
    <mergeCell ref="B18:E19"/>
    <mergeCell ref="F18:L19"/>
    <mergeCell ref="M18:Q19"/>
    <mergeCell ref="R18:V18"/>
    <mergeCell ref="R19:V19"/>
    <mergeCell ref="F36:L37"/>
    <mergeCell ref="M36:Q37"/>
    <mergeCell ref="R36:V36"/>
    <mergeCell ref="A17:AG17"/>
    <mergeCell ref="W2:AA2"/>
    <mergeCell ref="AB2:AG2"/>
    <mergeCell ref="B2:E2"/>
    <mergeCell ref="F2:L3"/>
    <mergeCell ref="M2:Q3"/>
    <mergeCell ref="R2:V2"/>
    <mergeCell ref="B3:E3"/>
    <mergeCell ref="R3:V3"/>
    <mergeCell ref="AI1:AR1"/>
    <mergeCell ref="W19:AA19"/>
    <mergeCell ref="AB19:AG19"/>
    <mergeCell ref="W3:AA3"/>
    <mergeCell ref="AB3:AG3"/>
    <mergeCell ref="W18:AA18"/>
    <mergeCell ref="AB18:AG18"/>
    <mergeCell ref="A1:AG1"/>
    <mergeCell ref="AI3:BF6"/>
    <mergeCell ref="AI8:BO9"/>
  </mergeCells>
  <printOptions/>
  <pageMargins left="0.787401575" right="0.787401575" top="0.984251969" bottom="0.984251969" header="0.492125985" footer="0.49212598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Biometric Screening</dc:title>
  <dc:subject>BMI, waist circumference, BP (english/portuguese) and BMI kg/m tables (portuguese/spanish)</dc:subject>
  <dc:creator>Caroline de Oliveira Martins, PhD</dc:creator>
  <cp:keywords>IMC, perímetro da cintura, pressão arterial, cálculo, classificação.</cp:keywords>
  <dc:description>http://www.ccs.ufpb.br/edfisica/lepafs/</dc:description>
  <cp:lastModifiedBy>Caroline</cp:lastModifiedBy>
  <dcterms:created xsi:type="dcterms:W3CDTF">2007-04-11T13:04:17Z</dcterms:created>
  <dcterms:modified xsi:type="dcterms:W3CDTF">2011-06-08T18:40:18Z</dcterms:modified>
  <cp:category>Cel fone: 55 (83) 9956 7547 - PB/Brazil</cp:category>
  <cp:version/>
  <cp:contentType/>
  <cp:contentStatus/>
</cp:coreProperties>
</file>